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6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'06.09.2023'!$A$3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30" i="1" l="1"/>
  <c r="A24" i="1"/>
  <c r="A23" i="1"/>
  <c r="A12" i="1"/>
  <c r="CD33" i="1"/>
  <c r="CD27" i="1"/>
  <c r="CD18" i="1"/>
  <c r="CD15" i="1"/>
  <c r="AA36" i="1"/>
  <c r="AF36" i="1"/>
  <c r="V36" i="1"/>
  <c r="CO36" i="1"/>
  <c r="CL36" i="1"/>
  <c r="CI36" i="1"/>
  <c r="AI36" i="1"/>
  <c r="AE36" i="1"/>
  <c r="AD36" i="1"/>
  <c r="AC36" i="1"/>
  <c r="AB36" i="1"/>
  <c r="Z36" i="1"/>
  <c r="Y36" i="1"/>
  <c r="X36" i="1"/>
  <c r="W36" i="1"/>
  <c r="I36" i="1"/>
  <c r="H36" i="1"/>
  <c r="G36" i="1"/>
  <c r="F36" i="1"/>
  <c r="E36" i="1"/>
  <c r="D36" i="1"/>
  <c r="A32" i="1"/>
  <c r="C32" i="1"/>
  <c r="A31" i="1"/>
  <c r="C31" i="1"/>
  <c r="C30" i="1"/>
  <c r="A29" i="1"/>
  <c r="C29" i="1"/>
  <c r="A26" i="1"/>
  <c r="C26" i="1"/>
  <c r="A25" i="1"/>
  <c r="C25" i="1"/>
  <c r="C24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C12" i="1"/>
  <c r="A11" i="1"/>
  <c r="C11" i="1"/>
  <c r="B3" i="1"/>
  <c r="A6" i="1"/>
</calcChain>
</file>

<file path=xl/sharedStrings.xml><?xml version="1.0" encoding="utf-8"?>
<sst xmlns="http://schemas.openxmlformats.org/spreadsheetml/2006/main" count="204" uniqueCount="171">
  <si>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</si>
  <si>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</si>
  <si>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</si>
  <si>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</si>
  <si>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</si>
  <si>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</si>
  <si>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</si>
  <si>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</si>
  <si>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</si>
  <si>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</si>
  <si>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</si>
  <si>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</si>
  <si>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</si>
  <si>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</si>
  <si>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</si>
  <si>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</si>
  <si>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</si>
  <si>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</si>
  <si>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</si>
  <si>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</si>
  <si>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</si>
  <si>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</si>
  <si>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</si>
  <si>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</si>
  <si>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</si>
  <si>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</si>
  <si>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</si>
  <si>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</si>
  <si>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</si>
  <si>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</si>
  <si>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</si>
  <si>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</si>
  <si>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</si>
  <si>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</si>
  <si>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</si>
  <si>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</si>
  <si>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</si>
  <si>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</si>
  <si>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</si>
  <si>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</si>
  <si>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</si>
  <si>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</si>
  <si>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</si>
  <si>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</si>
  <si>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</si>
  <si>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</si>
  <si>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</si>
  <si>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</si>
  <si>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</si>
  <si>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</si>
  <si>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</si>
  <si>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</si>
  <si>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</si>
  <si>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</si>
  <si>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</si>
  <si>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</si>
  <si>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</si>
  <si>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</si>
  <si>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</si>
  <si>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</si>
  <si>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</si>
  <si>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</si>
  <si>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</si>
  <si>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</si>
  <si>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</si>
  <si>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</si>
  <si>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</si>
  <si>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</si>
  <si>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</si>
  <si>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</si>
  <si>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</si>
  <si>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</si>
  <si>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</si>
  <si>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</si>
  <si>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</si>
  <si>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</si>
  <si>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</si>
  <si>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</si>
  <si>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</si>
  <si>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</si>
  <si>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</si>
  <si>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</si>
  <si>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</si>
  <si>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</si>
  <si>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</si>
  <si>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</si>
  <si>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</si>
  <si>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</si>
  <si>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</si>
  <si>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</si>
  <si>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</si>
  <si>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</si>
  <si>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</si>
  <si>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</si>
  <si>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</si>
  <si>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</si>
  <si>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</si>
  <si>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</si>
  <si>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</si>
  <si>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Ясли</t>
  </si>
  <si>
    <t>СанПиН 2.3/2.4.3590-20  1-3 года</t>
  </si>
  <si>
    <t>Завтрак</t>
  </si>
  <si>
    <t>Запеканка картофельная с овощами</t>
  </si>
  <si>
    <t>Хлеб пшеничный</t>
  </si>
  <si>
    <t>Соус с овощами (100 г)</t>
  </si>
  <si>
    <t>Чай с лимоном</t>
  </si>
  <si>
    <t>Итого за 'Завтрак'</t>
  </si>
  <si>
    <t>10:00</t>
  </si>
  <si>
    <t>Мандарины</t>
  </si>
  <si>
    <t>Итого за '10:00'</t>
  </si>
  <si>
    <t xml:space="preserve">Обед </t>
  </si>
  <si>
    <t>Суп картофельный с крупой</t>
  </si>
  <si>
    <t>Гарнир овощной сборный</t>
  </si>
  <si>
    <t>Биточки (котлеты) из рыбы</t>
  </si>
  <si>
    <t>Хлеб ржаной</t>
  </si>
  <si>
    <t>Компот из яблок (вариант 2)</t>
  </si>
  <si>
    <t>Салат из белокочанной капусты с морковью и растительным маслом</t>
  </si>
  <si>
    <t>Итого за 'Обед '</t>
  </si>
  <si>
    <t>Полдник</t>
  </si>
  <si>
    <t xml:space="preserve">Каша манная безмолочная с маслом растительным </t>
  </si>
  <si>
    <t>Чай (вариант 2)</t>
  </si>
  <si>
    <t>Джем</t>
  </si>
  <si>
    <t>Итого за 'Полдник'</t>
  </si>
  <si>
    <t>Итого за день</t>
  </si>
  <si>
    <t>Норма (СанПиН 2.3/2.4.3590-20  1-3 года)</t>
  </si>
  <si>
    <t>Отклонение</t>
  </si>
  <si>
    <t>Содержание, % от калорийности</t>
  </si>
  <si>
    <t>06.09.2023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</si>
  <si>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</si>
  <si>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</si>
  <si>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</si>
  <si>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</si>
  <si>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</si>
  <si>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</si>
  <si>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</si>
  <si>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</si>
  <si>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</si>
  <si>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</si>
  <si>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</si>
  <si>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</si>
  <si>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</si>
  <si>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</si>
  <si>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</si>
  <si>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</si>
  <si>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</si>
  <si>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</si>
  <si>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</si>
  <si>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</si>
  <si>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</si>
  <si>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</si>
  <si>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</si>
  <si>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</si>
  <si>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</si>
  <si>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</si>
  <si>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</si>
  <si>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</si>
  <si>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</si>
  <si>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</si>
  <si>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</si>
  <si>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56/3</t>
  </si>
  <si>
    <t>3/11</t>
  </si>
  <si>
    <t>29/10</t>
  </si>
  <si>
    <t>14/2</t>
  </si>
  <si>
    <t>36/3</t>
  </si>
  <si>
    <t>12/7</t>
  </si>
  <si>
    <t>3/10</t>
  </si>
  <si>
    <t>6/1</t>
  </si>
  <si>
    <t>5/4</t>
  </si>
  <si>
    <t>27/10</t>
  </si>
  <si>
    <t/>
  </si>
  <si>
    <t>МЕНЮ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</si>
</sst>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5" fillId="2" borderId="17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7"/>
  <sheetViews>
    <sheetView tabSelected="1" zoomScaleNormal="100" workbookViewId="0">
      <selection activeCell="A8" sqref="A8:CQ37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9" t="s">
        <v>170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6" s="5" customFormat="1" hidden="1" x14ac:dyDescent="0.25">
      <c r="A3" s="6"/>
      <c r="B3" s="6" t="str">
        <f>"6 сентября 2023 г."</f>
        <v>6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80" t="str">
        <f>IF(Dop!B3&lt;&gt;"",Dop!B3,"")</f>
        <v>Ясли</v>
      </c>
      <c r="B6" s="80"/>
      <c r="C6" s="80"/>
      <c r="D6" s="1"/>
      <c r="E6" s="1"/>
      <c r="F6" s="1"/>
      <c r="G6" s="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8" t="s">
        <v>83</v>
      </c>
      <c r="B8" s="78" t="s">
        <v>84</v>
      </c>
      <c r="C8" s="78" t="s">
        <v>77</v>
      </c>
      <c r="D8" s="78" t="s">
        <v>1</v>
      </c>
      <c r="E8" s="78"/>
      <c r="F8" s="78" t="s">
        <v>5</v>
      </c>
      <c r="G8" s="78"/>
      <c r="H8" s="78" t="s">
        <v>78</v>
      </c>
      <c r="I8" s="78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8" t="s">
        <v>74</v>
      </c>
      <c r="X8" s="78"/>
      <c r="Y8" s="78"/>
      <c r="Z8" s="78"/>
      <c r="AA8" s="15" t="s">
        <v>73</v>
      </c>
      <c r="AB8" s="15"/>
      <c r="AC8" s="15"/>
      <c r="AD8" s="15"/>
      <c r="AE8" s="15"/>
      <c r="AF8" s="15"/>
      <c r="AG8" s="15"/>
      <c r="AH8" s="15"/>
      <c r="AI8" s="78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8" t="s">
        <v>86</v>
      </c>
      <c r="CD8" s="78" t="s">
        <v>87</v>
      </c>
      <c r="CE8" s="78"/>
      <c r="CF8" s="78"/>
      <c r="CG8" s="78" t="s">
        <v>88</v>
      </c>
      <c r="CH8" s="78" t="s">
        <v>89</v>
      </c>
      <c r="CI8" s="78" t="s">
        <v>90</v>
      </c>
      <c r="CJ8" s="78" t="s">
        <v>91</v>
      </c>
      <c r="CK8" s="78" t="s">
        <v>92</v>
      </c>
      <c r="CL8" s="78" t="s">
        <v>93</v>
      </c>
      <c r="CM8" s="78" t="s">
        <v>94</v>
      </c>
      <c r="CN8" s="78" t="s">
        <v>95</v>
      </c>
      <c r="CO8" s="78" t="s">
        <v>96</v>
      </c>
      <c r="CP8" s="78" t="s">
        <v>97</v>
      </c>
      <c r="CQ8" s="78" t="s">
        <v>98</v>
      </c>
    </row>
    <row r="9" spans="1:96" ht="15.75" customHeight="1" x14ac:dyDescent="0.25">
      <c r="A9" s="78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8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6" x14ac:dyDescent="0.25">
      <c r="A10" s="17"/>
      <c r="B10" s="71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2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ht="47.25" x14ac:dyDescent="0.25">
      <c r="A11" s="17" t="str">
        <f>"56/3"</f>
        <v>56/3</v>
      </c>
      <c r="B11" s="18" t="s">
        <v>102</v>
      </c>
      <c r="C11" s="19" t="str">
        <f>"160"</f>
        <v>160</v>
      </c>
      <c r="D11" s="19">
        <v>5.22</v>
      </c>
      <c r="E11" s="19">
        <v>2.09</v>
      </c>
      <c r="F11" s="19">
        <v>8.66</v>
      </c>
      <c r="G11" s="19">
        <v>6.08</v>
      </c>
      <c r="H11" s="19">
        <v>25.35</v>
      </c>
      <c r="I11" s="19">
        <v>197.62987557760002</v>
      </c>
      <c r="J11" s="19">
        <v>1.8</v>
      </c>
      <c r="K11" s="19">
        <v>3.64</v>
      </c>
      <c r="L11" s="19">
        <v>0</v>
      </c>
      <c r="M11" s="19">
        <v>0</v>
      </c>
      <c r="N11" s="19">
        <v>3.74</v>
      </c>
      <c r="O11" s="19">
        <v>19.12</v>
      </c>
      <c r="P11" s="19">
        <v>2.4900000000000002</v>
      </c>
      <c r="Q11" s="19">
        <v>0</v>
      </c>
      <c r="R11" s="19">
        <v>0</v>
      </c>
      <c r="S11" s="19">
        <v>0.4</v>
      </c>
      <c r="T11" s="19">
        <v>2.09</v>
      </c>
      <c r="U11" s="19">
        <v>31.03</v>
      </c>
      <c r="V11" s="19">
        <v>745.35</v>
      </c>
      <c r="W11" s="19">
        <v>32.6</v>
      </c>
      <c r="X11" s="19">
        <v>37.57</v>
      </c>
      <c r="Y11" s="19">
        <v>117.35</v>
      </c>
      <c r="Z11" s="19">
        <v>1.76</v>
      </c>
      <c r="AA11" s="19">
        <v>46</v>
      </c>
      <c r="AB11" s="19">
        <v>1202.04</v>
      </c>
      <c r="AC11" s="19">
        <v>287.66000000000003</v>
      </c>
      <c r="AD11" s="19">
        <v>2.8</v>
      </c>
      <c r="AE11" s="19">
        <v>0.13</v>
      </c>
      <c r="AF11" s="19">
        <v>0.15</v>
      </c>
      <c r="AG11" s="19">
        <v>1.37</v>
      </c>
      <c r="AH11" s="19">
        <v>3.49</v>
      </c>
      <c r="AI11" s="19">
        <v>2.74</v>
      </c>
      <c r="AJ11" s="16">
        <v>0</v>
      </c>
      <c r="AK11" s="16">
        <v>166.54</v>
      </c>
      <c r="AL11" s="16">
        <v>158.43</v>
      </c>
      <c r="AM11" s="16">
        <v>252.01</v>
      </c>
      <c r="AN11" s="16">
        <v>235.67</v>
      </c>
      <c r="AO11" s="16">
        <v>83.71</v>
      </c>
      <c r="AP11" s="16">
        <v>158.6</v>
      </c>
      <c r="AQ11" s="16">
        <v>61.82</v>
      </c>
      <c r="AR11" s="16">
        <v>166.69</v>
      </c>
      <c r="AS11" s="16">
        <v>197.1</v>
      </c>
      <c r="AT11" s="16">
        <v>349.71</v>
      </c>
      <c r="AU11" s="16">
        <v>304.94</v>
      </c>
      <c r="AV11" s="16">
        <v>74.319999999999993</v>
      </c>
      <c r="AW11" s="16">
        <v>125.31</v>
      </c>
      <c r="AX11" s="16">
        <v>609.35</v>
      </c>
      <c r="AY11" s="16">
        <v>2.2000000000000002</v>
      </c>
      <c r="AZ11" s="16">
        <v>107.05</v>
      </c>
      <c r="BA11" s="16">
        <v>186.65</v>
      </c>
      <c r="BB11" s="16">
        <v>118.24</v>
      </c>
      <c r="BC11" s="16">
        <v>65.31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0.44</v>
      </c>
      <c r="BL11" s="16">
        <v>0</v>
      </c>
      <c r="BM11" s="16">
        <v>0.25</v>
      </c>
      <c r="BN11" s="16">
        <v>0.02</v>
      </c>
      <c r="BO11" s="16">
        <v>0.04</v>
      </c>
      <c r="BP11" s="16">
        <v>0</v>
      </c>
      <c r="BQ11" s="16">
        <v>0</v>
      </c>
      <c r="BR11" s="16">
        <v>0.01</v>
      </c>
      <c r="BS11" s="16">
        <v>1.53</v>
      </c>
      <c r="BT11" s="16">
        <v>0</v>
      </c>
      <c r="BU11" s="16">
        <v>0</v>
      </c>
      <c r="BV11" s="16">
        <v>3.36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155.84</v>
      </c>
      <c r="CC11" s="20"/>
      <c r="CD11" s="20"/>
      <c r="CE11" s="16">
        <v>246.34</v>
      </c>
      <c r="CF11" s="16"/>
      <c r="CG11" s="16">
        <v>15.51</v>
      </c>
      <c r="CH11" s="16">
        <v>14.79</v>
      </c>
      <c r="CI11" s="16">
        <v>15.15</v>
      </c>
      <c r="CJ11" s="16">
        <v>1622.55</v>
      </c>
      <c r="CK11" s="16">
        <v>1157.0999999999999</v>
      </c>
      <c r="CL11" s="16">
        <v>1389.83</v>
      </c>
      <c r="CM11" s="16">
        <v>35.31</v>
      </c>
      <c r="CN11" s="16">
        <v>7.15</v>
      </c>
      <c r="CO11" s="16">
        <v>21.23</v>
      </c>
      <c r="CP11" s="16">
        <v>0</v>
      </c>
      <c r="CQ11" s="16">
        <v>0</v>
      </c>
      <c r="CR11" s="69"/>
    </row>
    <row r="12" spans="1:96" s="21" customFormat="1" x14ac:dyDescent="0.25">
      <c r="A12" s="17" t="str">
        <f>"8/15"</f>
        <v>8/15</v>
      </c>
      <c r="B12" s="18" t="s">
        <v>103</v>
      </c>
      <c r="C12" s="19" t="str">
        <f>"20"</f>
        <v>20</v>
      </c>
      <c r="D12" s="19">
        <v>1.32</v>
      </c>
      <c r="E12" s="19">
        <v>0</v>
      </c>
      <c r="F12" s="19">
        <v>0.13</v>
      </c>
      <c r="G12" s="19">
        <v>0.13</v>
      </c>
      <c r="H12" s="19">
        <v>9.3800000000000008</v>
      </c>
      <c r="I12" s="19">
        <v>44.780199999999994</v>
      </c>
      <c r="J12" s="19">
        <v>0</v>
      </c>
      <c r="K12" s="19">
        <v>0</v>
      </c>
      <c r="L12" s="19">
        <v>0</v>
      </c>
      <c r="M12" s="19">
        <v>0</v>
      </c>
      <c r="N12" s="19">
        <v>0.22</v>
      </c>
      <c r="O12" s="19">
        <v>9.1199999999999992</v>
      </c>
      <c r="P12" s="19">
        <v>0.04</v>
      </c>
      <c r="Q12" s="19">
        <v>0</v>
      </c>
      <c r="R12" s="19">
        <v>0</v>
      </c>
      <c r="S12" s="19">
        <v>0</v>
      </c>
      <c r="T12" s="19">
        <v>0.36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6">
        <v>0</v>
      </c>
      <c r="AK12" s="16">
        <v>63.86</v>
      </c>
      <c r="AL12" s="16">
        <v>66.47</v>
      </c>
      <c r="AM12" s="16">
        <v>101.79</v>
      </c>
      <c r="AN12" s="16">
        <v>33.76</v>
      </c>
      <c r="AO12" s="16">
        <v>20.010000000000002</v>
      </c>
      <c r="AP12" s="16">
        <v>40.020000000000003</v>
      </c>
      <c r="AQ12" s="16">
        <v>15.14</v>
      </c>
      <c r="AR12" s="16">
        <v>72.38</v>
      </c>
      <c r="AS12" s="16">
        <v>44.89</v>
      </c>
      <c r="AT12" s="16">
        <v>62.64</v>
      </c>
      <c r="AU12" s="16">
        <v>51.68</v>
      </c>
      <c r="AV12" s="16">
        <v>27.14</v>
      </c>
      <c r="AW12" s="16">
        <v>48.02</v>
      </c>
      <c r="AX12" s="16">
        <v>401.59</v>
      </c>
      <c r="AY12" s="16">
        <v>0</v>
      </c>
      <c r="AZ12" s="16">
        <v>130.85</v>
      </c>
      <c r="BA12" s="16">
        <v>56.9</v>
      </c>
      <c r="BB12" s="16">
        <v>37.76</v>
      </c>
      <c r="BC12" s="16">
        <v>29.93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0.02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0.01</v>
      </c>
      <c r="BT12" s="16">
        <v>0</v>
      </c>
      <c r="BU12" s="16">
        <v>0</v>
      </c>
      <c r="BV12" s="16">
        <v>0.06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7.82</v>
      </c>
      <c r="CC12" s="20"/>
      <c r="CD12" s="20"/>
      <c r="CE12" s="16">
        <v>0</v>
      </c>
      <c r="CF12" s="16"/>
      <c r="CG12" s="16">
        <v>0</v>
      </c>
      <c r="CH12" s="16">
        <v>0</v>
      </c>
      <c r="CI12" s="16">
        <v>0</v>
      </c>
      <c r="CJ12" s="16">
        <v>3800</v>
      </c>
      <c r="CK12" s="16">
        <v>1464</v>
      </c>
      <c r="CL12" s="16">
        <v>2632</v>
      </c>
      <c r="CM12" s="16">
        <v>30.4</v>
      </c>
      <c r="CN12" s="16">
        <v>30.4</v>
      </c>
      <c r="CO12" s="16">
        <v>30.4</v>
      </c>
      <c r="CP12" s="16">
        <v>0</v>
      </c>
      <c r="CQ12" s="16">
        <v>0</v>
      </c>
      <c r="CR12" s="69"/>
    </row>
    <row r="13" spans="1:96" s="21" customFormat="1" ht="31.5" x14ac:dyDescent="0.25">
      <c r="A13" s="17" t="str">
        <f>"3/11"</f>
        <v>3/11</v>
      </c>
      <c r="B13" s="18" t="s">
        <v>104</v>
      </c>
      <c r="C13" s="19" t="str">
        <f>"20"</f>
        <v>20</v>
      </c>
      <c r="D13" s="19">
        <v>0.14000000000000001</v>
      </c>
      <c r="E13" s="19">
        <v>0</v>
      </c>
      <c r="F13" s="19">
        <v>1.27</v>
      </c>
      <c r="G13" s="19">
        <v>1.27</v>
      </c>
      <c r="H13" s="19">
        <v>1.1399999999999999</v>
      </c>
      <c r="I13" s="19">
        <v>16.328130527800003</v>
      </c>
      <c r="J13" s="19">
        <v>0.16</v>
      </c>
      <c r="K13" s="19">
        <v>0.85</v>
      </c>
      <c r="L13" s="19">
        <v>0</v>
      </c>
      <c r="M13" s="19">
        <v>0</v>
      </c>
      <c r="N13" s="19">
        <v>0.46</v>
      </c>
      <c r="O13" s="19">
        <v>0.56000000000000005</v>
      </c>
      <c r="P13" s="19">
        <v>0.13</v>
      </c>
      <c r="Q13" s="19">
        <v>0</v>
      </c>
      <c r="R13" s="19">
        <v>0</v>
      </c>
      <c r="S13" s="19">
        <v>0.01</v>
      </c>
      <c r="T13" s="19">
        <v>0.19</v>
      </c>
      <c r="U13" s="19">
        <v>55.11</v>
      </c>
      <c r="V13" s="19">
        <v>8.1199999999999992</v>
      </c>
      <c r="W13" s="19">
        <v>1.73</v>
      </c>
      <c r="X13" s="19">
        <v>1.07</v>
      </c>
      <c r="Y13" s="19">
        <v>2.79</v>
      </c>
      <c r="Z13" s="19">
        <v>0.04</v>
      </c>
      <c r="AA13" s="19">
        <v>0</v>
      </c>
      <c r="AB13" s="19">
        <v>194.4</v>
      </c>
      <c r="AC13" s="19">
        <v>36</v>
      </c>
      <c r="AD13" s="19">
        <v>0.6</v>
      </c>
      <c r="AE13" s="19">
        <v>0</v>
      </c>
      <c r="AF13" s="19">
        <v>0</v>
      </c>
      <c r="AG13" s="19">
        <v>0.03</v>
      </c>
      <c r="AH13" s="19">
        <v>0.06</v>
      </c>
      <c r="AI13" s="19">
        <v>0.12</v>
      </c>
      <c r="AJ13" s="16">
        <v>0</v>
      </c>
      <c r="AK13" s="16">
        <v>4.83</v>
      </c>
      <c r="AL13" s="16">
        <v>4.33</v>
      </c>
      <c r="AM13" s="16">
        <v>7.74</v>
      </c>
      <c r="AN13" s="16">
        <v>2.83</v>
      </c>
      <c r="AO13" s="16">
        <v>1.48</v>
      </c>
      <c r="AP13" s="16">
        <v>3.25</v>
      </c>
      <c r="AQ13" s="16">
        <v>1.01</v>
      </c>
      <c r="AR13" s="16">
        <v>4.87</v>
      </c>
      <c r="AS13" s="16">
        <v>3.7</v>
      </c>
      <c r="AT13" s="16">
        <v>4.18</v>
      </c>
      <c r="AU13" s="16">
        <v>5.32</v>
      </c>
      <c r="AV13" s="16">
        <v>1.98</v>
      </c>
      <c r="AW13" s="16">
        <v>3.54</v>
      </c>
      <c r="AX13" s="16">
        <v>30.77</v>
      </c>
      <c r="AY13" s="16">
        <v>0</v>
      </c>
      <c r="AZ13" s="16">
        <v>8.91</v>
      </c>
      <c r="BA13" s="16">
        <v>4.9000000000000004</v>
      </c>
      <c r="BB13" s="16">
        <v>2.48</v>
      </c>
      <c r="BC13" s="16">
        <v>1.94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0.08</v>
      </c>
      <c r="BL13" s="16">
        <v>0</v>
      </c>
      <c r="BM13" s="16">
        <v>0.05</v>
      </c>
      <c r="BN13" s="16">
        <v>0</v>
      </c>
      <c r="BO13" s="16">
        <v>0.01</v>
      </c>
      <c r="BP13" s="16">
        <v>0</v>
      </c>
      <c r="BQ13" s="16">
        <v>0</v>
      </c>
      <c r="BR13" s="16">
        <v>0</v>
      </c>
      <c r="BS13" s="16">
        <v>0.3</v>
      </c>
      <c r="BT13" s="16">
        <v>0</v>
      </c>
      <c r="BU13" s="16">
        <v>0</v>
      </c>
      <c r="BV13" s="16">
        <v>0.75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21.43</v>
      </c>
      <c r="CC13" s="20"/>
      <c r="CD13" s="20"/>
      <c r="CE13" s="16">
        <v>32.4</v>
      </c>
      <c r="CF13" s="16"/>
      <c r="CG13" s="16">
        <v>30.53</v>
      </c>
      <c r="CH13" s="16">
        <v>16.13</v>
      </c>
      <c r="CI13" s="16">
        <v>23.33</v>
      </c>
      <c r="CJ13" s="16">
        <v>351.55</v>
      </c>
      <c r="CK13" s="16">
        <v>110.6</v>
      </c>
      <c r="CL13" s="16">
        <v>231.07</v>
      </c>
      <c r="CM13" s="16">
        <v>12.38</v>
      </c>
      <c r="CN13" s="16">
        <v>7.15</v>
      </c>
      <c r="CO13" s="16">
        <v>9.81</v>
      </c>
      <c r="CP13" s="16">
        <v>0.18</v>
      </c>
      <c r="CQ13" s="16">
        <v>0.14000000000000001</v>
      </c>
      <c r="CR13" s="69"/>
    </row>
    <row r="14" spans="1:96" s="16" customFormat="1" x14ac:dyDescent="0.25">
      <c r="A14" s="17" t="str">
        <f>"29/10"</f>
        <v>29/10</v>
      </c>
      <c r="B14" s="18" t="s">
        <v>105</v>
      </c>
      <c r="C14" s="19" t="str">
        <f>"150"</f>
        <v>150</v>
      </c>
      <c r="D14" s="19">
        <v>0.09</v>
      </c>
      <c r="E14" s="19">
        <v>0</v>
      </c>
      <c r="F14" s="19">
        <v>0.02</v>
      </c>
      <c r="G14" s="19">
        <v>0.02</v>
      </c>
      <c r="H14" s="19">
        <v>7.38</v>
      </c>
      <c r="I14" s="19">
        <v>28.994877073170716</v>
      </c>
      <c r="J14" s="19">
        <v>0</v>
      </c>
      <c r="K14" s="19">
        <v>0</v>
      </c>
      <c r="L14" s="19">
        <v>0</v>
      </c>
      <c r="M14" s="19">
        <v>0</v>
      </c>
      <c r="N14" s="19">
        <v>7.28</v>
      </c>
      <c r="O14" s="19">
        <v>0</v>
      </c>
      <c r="P14" s="19">
        <v>0.1</v>
      </c>
      <c r="Q14" s="19">
        <v>0</v>
      </c>
      <c r="R14" s="19">
        <v>0</v>
      </c>
      <c r="S14" s="19">
        <v>0.21</v>
      </c>
      <c r="T14" s="19">
        <v>0.04</v>
      </c>
      <c r="U14" s="19">
        <v>0.47</v>
      </c>
      <c r="V14" s="19">
        <v>6.12</v>
      </c>
      <c r="W14" s="19">
        <v>1.63</v>
      </c>
      <c r="X14" s="19">
        <v>0.42</v>
      </c>
      <c r="Y14" s="19">
        <v>0.75</v>
      </c>
      <c r="Z14" s="19">
        <v>0.04</v>
      </c>
      <c r="AA14" s="19">
        <v>0</v>
      </c>
      <c r="AB14" s="19">
        <v>0.33</v>
      </c>
      <c r="AC14" s="19">
        <v>7.0000000000000007E-2</v>
      </c>
      <c r="AD14" s="19">
        <v>0.01</v>
      </c>
      <c r="AE14" s="19">
        <v>0</v>
      </c>
      <c r="AF14" s="19">
        <v>0</v>
      </c>
      <c r="AG14" s="19">
        <v>0</v>
      </c>
      <c r="AH14" s="19">
        <v>0.01</v>
      </c>
      <c r="AI14" s="19">
        <v>0.59</v>
      </c>
      <c r="AJ14" s="16">
        <v>0</v>
      </c>
      <c r="AK14" s="16">
        <v>0.5</v>
      </c>
      <c r="AL14" s="16">
        <v>0.56999999999999995</v>
      </c>
      <c r="AM14" s="16">
        <v>0.47</v>
      </c>
      <c r="AN14" s="16">
        <v>0.86</v>
      </c>
      <c r="AO14" s="16">
        <v>0.22</v>
      </c>
      <c r="AP14" s="16">
        <v>0.9</v>
      </c>
      <c r="AQ14" s="16">
        <v>0</v>
      </c>
      <c r="AR14" s="16">
        <v>1.1499999999999999</v>
      </c>
      <c r="AS14" s="16">
        <v>0</v>
      </c>
      <c r="AT14" s="16">
        <v>0</v>
      </c>
      <c r="AU14" s="16">
        <v>0</v>
      </c>
      <c r="AV14" s="16">
        <v>0.65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149.59</v>
      </c>
      <c r="CC14" s="20"/>
      <c r="CD14" s="20"/>
      <c r="CE14" s="16">
        <v>0.05</v>
      </c>
      <c r="CG14" s="16">
        <v>4.3</v>
      </c>
      <c r="CH14" s="16">
        <v>4.1500000000000004</v>
      </c>
      <c r="CI14" s="16">
        <v>4.2300000000000004</v>
      </c>
      <c r="CJ14" s="16">
        <v>495.57</v>
      </c>
      <c r="CK14" s="16">
        <v>191.59</v>
      </c>
      <c r="CL14" s="16">
        <v>343.58</v>
      </c>
      <c r="CM14" s="16">
        <v>44.44</v>
      </c>
      <c r="CN14" s="16">
        <v>26.58</v>
      </c>
      <c r="CO14" s="16">
        <v>35.51</v>
      </c>
      <c r="CP14" s="16">
        <v>7.32</v>
      </c>
      <c r="CQ14" s="16">
        <v>0</v>
      </c>
      <c r="CR14" s="70"/>
    </row>
    <row r="15" spans="1:96" s="22" customFormat="1" ht="31.5" x14ac:dyDescent="0.25">
      <c r="A15" s="73"/>
      <c r="B15" s="74" t="s">
        <v>106</v>
      </c>
      <c r="C15" s="75"/>
      <c r="D15" s="75">
        <v>6.78</v>
      </c>
      <c r="E15" s="75">
        <v>2.09</v>
      </c>
      <c r="F15" s="75">
        <v>10.08</v>
      </c>
      <c r="G15" s="75">
        <v>7.5</v>
      </c>
      <c r="H15" s="75">
        <v>43.25</v>
      </c>
      <c r="I15" s="75">
        <v>287.73</v>
      </c>
      <c r="J15" s="75">
        <v>1.97</v>
      </c>
      <c r="K15" s="75">
        <v>4.49</v>
      </c>
      <c r="L15" s="75">
        <v>0</v>
      </c>
      <c r="M15" s="75">
        <v>0</v>
      </c>
      <c r="N15" s="75">
        <v>11.69</v>
      </c>
      <c r="O15" s="75">
        <v>28.8</v>
      </c>
      <c r="P15" s="75">
        <v>2.76</v>
      </c>
      <c r="Q15" s="75">
        <v>0</v>
      </c>
      <c r="R15" s="75">
        <v>0</v>
      </c>
      <c r="S15" s="75">
        <v>0.61</v>
      </c>
      <c r="T15" s="75">
        <v>2.68</v>
      </c>
      <c r="U15" s="75">
        <v>86.62</v>
      </c>
      <c r="V15" s="75">
        <v>759.6</v>
      </c>
      <c r="W15" s="75">
        <v>35.96</v>
      </c>
      <c r="X15" s="75">
        <v>39.06</v>
      </c>
      <c r="Y15" s="75">
        <v>120.88</v>
      </c>
      <c r="Z15" s="75">
        <v>1.85</v>
      </c>
      <c r="AA15" s="75">
        <v>46</v>
      </c>
      <c r="AB15" s="75">
        <v>1396.77</v>
      </c>
      <c r="AC15" s="75">
        <v>323.74</v>
      </c>
      <c r="AD15" s="75">
        <v>3.41</v>
      </c>
      <c r="AE15" s="75">
        <v>0.13</v>
      </c>
      <c r="AF15" s="75">
        <v>0.15</v>
      </c>
      <c r="AG15" s="75">
        <v>1.4</v>
      </c>
      <c r="AH15" s="75">
        <v>3.55</v>
      </c>
      <c r="AI15" s="75">
        <v>3.44</v>
      </c>
      <c r="AJ15" s="76">
        <v>0</v>
      </c>
      <c r="AK15" s="76">
        <v>235.73</v>
      </c>
      <c r="AL15" s="76">
        <v>229.81</v>
      </c>
      <c r="AM15" s="76">
        <v>362.01</v>
      </c>
      <c r="AN15" s="76">
        <v>273.12</v>
      </c>
      <c r="AO15" s="76">
        <v>105.41</v>
      </c>
      <c r="AP15" s="76">
        <v>202.77</v>
      </c>
      <c r="AQ15" s="76">
        <v>77.959999999999994</v>
      </c>
      <c r="AR15" s="76">
        <v>245.09</v>
      </c>
      <c r="AS15" s="76">
        <v>245.69</v>
      </c>
      <c r="AT15" s="76">
        <v>416.53</v>
      </c>
      <c r="AU15" s="76">
        <v>361.94</v>
      </c>
      <c r="AV15" s="76">
        <v>104.09</v>
      </c>
      <c r="AW15" s="76">
        <v>176.87</v>
      </c>
      <c r="AX15" s="76">
        <v>1041.71</v>
      </c>
      <c r="AY15" s="76">
        <v>2.2000000000000002</v>
      </c>
      <c r="AZ15" s="76">
        <v>246.81</v>
      </c>
      <c r="BA15" s="76">
        <v>248.45</v>
      </c>
      <c r="BB15" s="76">
        <v>158.47</v>
      </c>
      <c r="BC15" s="76">
        <v>97.18</v>
      </c>
      <c r="BD15" s="76">
        <v>0</v>
      </c>
      <c r="BE15" s="76">
        <v>0</v>
      </c>
      <c r="BF15" s="76">
        <v>0</v>
      </c>
      <c r="BG15" s="76">
        <v>0</v>
      </c>
      <c r="BH15" s="76">
        <v>0</v>
      </c>
      <c r="BI15" s="76">
        <v>0</v>
      </c>
      <c r="BJ15" s="76">
        <v>0</v>
      </c>
      <c r="BK15" s="76">
        <v>0.54</v>
      </c>
      <c r="BL15" s="76">
        <v>0</v>
      </c>
      <c r="BM15" s="76">
        <v>0.3</v>
      </c>
      <c r="BN15" s="76">
        <v>0.02</v>
      </c>
      <c r="BO15" s="76">
        <v>0.05</v>
      </c>
      <c r="BP15" s="76">
        <v>0</v>
      </c>
      <c r="BQ15" s="76">
        <v>0</v>
      </c>
      <c r="BR15" s="76">
        <v>0.01</v>
      </c>
      <c r="BS15" s="76">
        <v>1.84</v>
      </c>
      <c r="BT15" s="76">
        <v>0</v>
      </c>
      <c r="BU15" s="76">
        <v>0</v>
      </c>
      <c r="BV15" s="76">
        <v>4.16</v>
      </c>
      <c r="BW15" s="76">
        <v>0</v>
      </c>
      <c r="BX15" s="76">
        <v>0</v>
      </c>
      <c r="BY15" s="76">
        <v>0</v>
      </c>
      <c r="BZ15" s="76">
        <v>0</v>
      </c>
      <c r="CA15" s="76">
        <v>0</v>
      </c>
      <c r="CB15" s="76">
        <v>334.68</v>
      </c>
      <c r="CC15" s="72"/>
      <c r="CD15" s="72">
        <f>$I$15/$I$35*100</f>
        <v>27.402857142857144</v>
      </c>
      <c r="CE15" s="76">
        <v>278.79000000000002</v>
      </c>
      <c r="CF15" s="76"/>
      <c r="CG15" s="76">
        <v>50.34</v>
      </c>
      <c r="CH15" s="76">
        <v>35.07</v>
      </c>
      <c r="CI15" s="76">
        <v>42.7</v>
      </c>
      <c r="CJ15" s="76">
        <v>6269.67</v>
      </c>
      <c r="CK15" s="76">
        <v>2923.29</v>
      </c>
      <c r="CL15" s="76">
        <v>4596.4799999999996</v>
      </c>
      <c r="CM15" s="76">
        <v>122.53</v>
      </c>
      <c r="CN15" s="76">
        <v>71.28</v>
      </c>
      <c r="CO15" s="76">
        <v>96.95</v>
      </c>
      <c r="CP15" s="76">
        <v>7.5</v>
      </c>
      <c r="CQ15" s="76">
        <v>0.14000000000000001</v>
      </c>
    </row>
    <row r="16" spans="1:96" x14ac:dyDescent="0.25">
      <c r="A16" s="17"/>
      <c r="B16" s="71" t="s">
        <v>107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20"/>
      <c r="CD16" s="20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</row>
    <row r="17" spans="1:96" s="16" customFormat="1" x14ac:dyDescent="0.25">
      <c r="A17" s="17" t="str">
        <f>"-"</f>
        <v>-</v>
      </c>
      <c r="B17" s="18" t="s">
        <v>108</v>
      </c>
      <c r="C17" s="19" t="str">
        <f>"100"</f>
        <v>100</v>
      </c>
      <c r="D17" s="19">
        <v>0.8</v>
      </c>
      <c r="E17" s="19">
        <v>0</v>
      </c>
      <c r="F17" s="19">
        <v>0.2</v>
      </c>
      <c r="G17" s="19">
        <v>0.2</v>
      </c>
      <c r="H17" s="19">
        <v>9.4</v>
      </c>
      <c r="I17" s="19">
        <v>40.599999999999994</v>
      </c>
      <c r="J17" s="19">
        <v>0</v>
      </c>
      <c r="K17" s="19">
        <v>0</v>
      </c>
      <c r="L17" s="19">
        <v>0</v>
      </c>
      <c r="M17" s="19">
        <v>0</v>
      </c>
      <c r="N17" s="19">
        <v>7.5</v>
      </c>
      <c r="O17" s="19">
        <v>0</v>
      </c>
      <c r="P17" s="19">
        <v>1.9</v>
      </c>
      <c r="Q17" s="19">
        <v>0</v>
      </c>
      <c r="R17" s="19">
        <v>0</v>
      </c>
      <c r="S17" s="19">
        <v>1.1000000000000001</v>
      </c>
      <c r="T17" s="19">
        <v>0.5</v>
      </c>
      <c r="U17" s="19">
        <v>12</v>
      </c>
      <c r="V17" s="19">
        <v>155</v>
      </c>
      <c r="W17" s="19">
        <v>35</v>
      </c>
      <c r="X17" s="19">
        <v>11</v>
      </c>
      <c r="Y17" s="19">
        <v>17</v>
      </c>
      <c r="Z17" s="19">
        <v>0.1</v>
      </c>
      <c r="AA17" s="19">
        <v>0</v>
      </c>
      <c r="AB17" s="19">
        <v>60</v>
      </c>
      <c r="AC17" s="19">
        <v>10</v>
      </c>
      <c r="AD17" s="19">
        <v>0.2</v>
      </c>
      <c r="AE17" s="19">
        <v>0.06</v>
      </c>
      <c r="AF17" s="19">
        <v>0.03</v>
      </c>
      <c r="AG17" s="19">
        <v>0.2</v>
      </c>
      <c r="AH17" s="19">
        <v>0.3</v>
      </c>
      <c r="AI17" s="19">
        <v>38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88</v>
      </c>
      <c r="CC17" s="20"/>
      <c r="CD17" s="20"/>
      <c r="CE17" s="16">
        <v>10</v>
      </c>
      <c r="CG17" s="16">
        <v>6</v>
      </c>
      <c r="CH17" s="16">
        <v>1.5</v>
      </c>
      <c r="CI17" s="16">
        <v>3.75</v>
      </c>
      <c r="CJ17" s="16">
        <v>300</v>
      </c>
      <c r="CK17" s="16">
        <v>123</v>
      </c>
      <c r="CL17" s="16">
        <v>211.5</v>
      </c>
      <c r="CM17" s="16">
        <v>70.2</v>
      </c>
      <c r="CN17" s="16">
        <v>70.2</v>
      </c>
      <c r="CO17" s="16">
        <v>70.2</v>
      </c>
      <c r="CP17" s="16">
        <v>0</v>
      </c>
      <c r="CQ17" s="16">
        <v>0</v>
      </c>
      <c r="CR17" s="70"/>
    </row>
    <row r="18" spans="1:96" s="22" customFormat="1" x14ac:dyDescent="0.25">
      <c r="A18" s="73"/>
      <c r="B18" s="74" t="s">
        <v>109</v>
      </c>
      <c r="C18" s="75"/>
      <c r="D18" s="75">
        <v>0.8</v>
      </c>
      <c r="E18" s="75">
        <v>0</v>
      </c>
      <c r="F18" s="75">
        <v>0.2</v>
      </c>
      <c r="G18" s="75">
        <v>0.2</v>
      </c>
      <c r="H18" s="75">
        <v>9.4</v>
      </c>
      <c r="I18" s="75">
        <v>40.6</v>
      </c>
      <c r="J18" s="75">
        <v>0</v>
      </c>
      <c r="K18" s="75">
        <v>0</v>
      </c>
      <c r="L18" s="75">
        <v>0</v>
      </c>
      <c r="M18" s="75">
        <v>0</v>
      </c>
      <c r="N18" s="75">
        <v>7.5</v>
      </c>
      <c r="O18" s="75">
        <v>0</v>
      </c>
      <c r="P18" s="75">
        <v>1.9</v>
      </c>
      <c r="Q18" s="75">
        <v>0</v>
      </c>
      <c r="R18" s="75">
        <v>0</v>
      </c>
      <c r="S18" s="75">
        <v>1.1000000000000001</v>
      </c>
      <c r="T18" s="75">
        <v>0.5</v>
      </c>
      <c r="U18" s="75">
        <v>12</v>
      </c>
      <c r="V18" s="75">
        <v>155</v>
      </c>
      <c r="W18" s="75">
        <v>35</v>
      </c>
      <c r="X18" s="75">
        <v>11</v>
      </c>
      <c r="Y18" s="75">
        <v>17</v>
      </c>
      <c r="Z18" s="75">
        <v>0.1</v>
      </c>
      <c r="AA18" s="75">
        <v>0</v>
      </c>
      <c r="AB18" s="75">
        <v>60</v>
      </c>
      <c r="AC18" s="75">
        <v>10</v>
      </c>
      <c r="AD18" s="75">
        <v>0.2</v>
      </c>
      <c r="AE18" s="75">
        <v>0.06</v>
      </c>
      <c r="AF18" s="75">
        <v>0.03</v>
      </c>
      <c r="AG18" s="75">
        <v>0.2</v>
      </c>
      <c r="AH18" s="75">
        <v>0.3</v>
      </c>
      <c r="AI18" s="75">
        <v>38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v>0</v>
      </c>
      <c r="BA18" s="76">
        <v>0</v>
      </c>
      <c r="BB18" s="76">
        <v>0</v>
      </c>
      <c r="BC18" s="76">
        <v>0</v>
      </c>
      <c r="BD18" s="76">
        <v>0</v>
      </c>
      <c r="BE18" s="76">
        <v>0</v>
      </c>
      <c r="BF18" s="76">
        <v>0</v>
      </c>
      <c r="BG18" s="76">
        <v>0</v>
      </c>
      <c r="BH18" s="76">
        <v>0</v>
      </c>
      <c r="BI18" s="76">
        <v>0</v>
      </c>
      <c r="BJ18" s="76">
        <v>0</v>
      </c>
      <c r="BK18" s="76">
        <v>0</v>
      </c>
      <c r="BL18" s="76">
        <v>0</v>
      </c>
      <c r="BM18" s="76">
        <v>0</v>
      </c>
      <c r="BN18" s="76">
        <v>0</v>
      </c>
      <c r="BO18" s="76">
        <v>0</v>
      </c>
      <c r="BP18" s="76">
        <v>0</v>
      </c>
      <c r="BQ18" s="76">
        <v>0</v>
      </c>
      <c r="BR18" s="76">
        <v>0</v>
      </c>
      <c r="BS18" s="76">
        <v>0</v>
      </c>
      <c r="BT18" s="76">
        <v>0</v>
      </c>
      <c r="BU18" s="76">
        <v>0</v>
      </c>
      <c r="BV18" s="76">
        <v>0</v>
      </c>
      <c r="BW18" s="76">
        <v>0</v>
      </c>
      <c r="BX18" s="76">
        <v>0</v>
      </c>
      <c r="BY18" s="76">
        <v>0</v>
      </c>
      <c r="BZ18" s="76">
        <v>0</v>
      </c>
      <c r="CA18" s="76">
        <v>0</v>
      </c>
      <c r="CB18" s="76">
        <v>88</v>
      </c>
      <c r="CC18" s="72"/>
      <c r="CD18" s="72">
        <f>$I$18/$I$35*100</f>
        <v>3.8666666666666667</v>
      </c>
      <c r="CE18" s="76">
        <v>10</v>
      </c>
      <c r="CF18" s="76"/>
      <c r="CG18" s="76">
        <v>6</v>
      </c>
      <c r="CH18" s="76">
        <v>1.5</v>
      </c>
      <c r="CI18" s="76">
        <v>3.75</v>
      </c>
      <c r="CJ18" s="76">
        <v>300</v>
      </c>
      <c r="CK18" s="76">
        <v>123</v>
      </c>
      <c r="CL18" s="76">
        <v>211.5</v>
      </c>
      <c r="CM18" s="76">
        <v>70.2</v>
      </c>
      <c r="CN18" s="76">
        <v>70.2</v>
      </c>
      <c r="CO18" s="76">
        <v>70.2</v>
      </c>
      <c r="CP18" s="76">
        <v>0</v>
      </c>
      <c r="CQ18" s="76">
        <v>0</v>
      </c>
    </row>
    <row r="19" spans="1:96" x14ac:dyDescent="0.25">
      <c r="A19" s="17"/>
      <c r="B19" s="71" t="s">
        <v>110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20"/>
      <c r="CD19" s="20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</row>
    <row r="20" spans="1:96" s="21" customFormat="1" ht="31.5" x14ac:dyDescent="0.25">
      <c r="A20" s="17" t="str">
        <f>"14/2"</f>
        <v>14/2</v>
      </c>
      <c r="B20" s="18" t="s">
        <v>111</v>
      </c>
      <c r="C20" s="19" t="str">
        <f>"150"</f>
        <v>150</v>
      </c>
      <c r="D20" s="19">
        <v>2.02</v>
      </c>
      <c r="E20" s="19">
        <v>0</v>
      </c>
      <c r="F20" s="19">
        <v>3.29</v>
      </c>
      <c r="G20" s="19">
        <v>3.74</v>
      </c>
      <c r="H20" s="19">
        <v>13.71</v>
      </c>
      <c r="I20" s="19">
        <v>90.763354499999991</v>
      </c>
      <c r="J20" s="19">
        <v>0.51</v>
      </c>
      <c r="K20" s="19">
        <v>1.95</v>
      </c>
      <c r="L20" s="19">
        <v>0</v>
      </c>
      <c r="M20" s="19">
        <v>0</v>
      </c>
      <c r="N20" s="19">
        <v>1.3</v>
      </c>
      <c r="O20" s="19">
        <v>10.92</v>
      </c>
      <c r="P20" s="19">
        <v>1.48</v>
      </c>
      <c r="Q20" s="19">
        <v>0</v>
      </c>
      <c r="R20" s="19">
        <v>0</v>
      </c>
      <c r="S20" s="19">
        <v>0.12</v>
      </c>
      <c r="T20" s="19">
        <v>1.0900000000000001</v>
      </c>
      <c r="U20" s="19">
        <v>122.97</v>
      </c>
      <c r="V20" s="19">
        <v>271.11</v>
      </c>
      <c r="W20" s="19">
        <v>12.65</v>
      </c>
      <c r="X20" s="19">
        <v>20.68</v>
      </c>
      <c r="Y20" s="19">
        <v>55.42</v>
      </c>
      <c r="Z20" s="19">
        <v>0.73</v>
      </c>
      <c r="AA20" s="19">
        <v>0</v>
      </c>
      <c r="AB20" s="19">
        <v>583.20000000000005</v>
      </c>
      <c r="AC20" s="19">
        <v>121.35</v>
      </c>
      <c r="AD20" s="19">
        <v>1.55</v>
      </c>
      <c r="AE20" s="19">
        <v>7.0000000000000007E-2</v>
      </c>
      <c r="AF20" s="19">
        <v>0.04</v>
      </c>
      <c r="AG20" s="19">
        <v>0.6</v>
      </c>
      <c r="AH20" s="19">
        <v>1.29</v>
      </c>
      <c r="AI20" s="19">
        <v>3.9</v>
      </c>
      <c r="AJ20" s="16">
        <v>0</v>
      </c>
      <c r="AK20" s="16">
        <v>53.02</v>
      </c>
      <c r="AL20" s="16">
        <v>52.57</v>
      </c>
      <c r="AM20" s="16">
        <v>82.85</v>
      </c>
      <c r="AN20" s="16">
        <v>63.06</v>
      </c>
      <c r="AO20" s="16">
        <v>16.579999999999998</v>
      </c>
      <c r="AP20" s="16">
        <v>48.34</v>
      </c>
      <c r="AQ20" s="16">
        <v>23.29</v>
      </c>
      <c r="AR20" s="16">
        <v>61.39</v>
      </c>
      <c r="AS20" s="16">
        <v>77.16</v>
      </c>
      <c r="AT20" s="16">
        <v>124.14</v>
      </c>
      <c r="AU20" s="16">
        <v>111.67</v>
      </c>
      <c r="AV20" s="16">
        <v>25.33</v>
      </c>
      <c r="AW20" s="16">
        <v>66.36</v>
      </c>
      <c r="AX20" s="16">
        <v>344.89</v>
      </c>
      <c r="AY20" s="16">
        <v>0</v>
      </c>
      <c r="AZ20" s="16">
        <v>66.84</v>
      </c>
      <c r="BA20" s="16">
        <v>64.040000000000006</v>
      </c>
      <c r="BB20" s="16">
        <v>48.39</v>
      </c>
      <c r="BC20" s="16">
        <v>25.63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0.27</v>
      </c>
      <c r="BL20" s="16">
        <v>0</v>
      </c>
      <c r="BM20" s="16">
        <v>0.12</v>
      </c>
      <c r="BN20" s="16">
        <v>0.01</v>
      </c>
      <c r="BO20" s="16">
        <v>0.02</v>
      </c>
      <c r="BP20" s="16">
        <v>0</v>
      </c>
      <c r="BQ20" s="16">
        <v>0</v>
      </c>
      <c r="BR20" s="16">
        <v>0</v>
      </c>
      <c r="BS20" s="16">
        <v>0.85</v>
      </c>
      <c r="BT20" s="16">
        <v>0</v>
      </c>
      <c r="BU20" s="16">
        <v>0</v>
      </c>
      <c r="BV20" s="16">
        <v>2.02</v>
      </c>
      <c r="BW20" s="16">
        <v>0.01</v>
      </c>
      <c r="BX20" s="16">
        <v>0</v>
      </c>
      <c r="BY20" s="16">
        <v>0</v>
      </c>
      <c r="BZ20" s="16">
        <v>0</v>
      </c>
      <c r="CA20" s="16">
        <v>0</v>
      </c>
      <c r="CB20" s="16">
        <v>150.6</v>
      </c>
      <c r="CC20" s="20"/>
      <c r="CD20" s="20"/>
      <c r="CE20" s="16">
        <v>97.2</v>
      </c>
      <c r="CF20" s="16"/>
      <c r="CG20" s="16">
        <v>17.989999999999998</v>
      </c>
      <c r="CH20" s="16">
        <v>11</v>
      </c>
      <c r="CI20" s="16">
        <v>14.49</v>
      </c>
      <c r="CJ20" s="16">
        <v>793.15</v>
      </c>
      <c r="CK20" s="16">
        <v>434.56</v>
      </c>
      <c r="CL20" s="16">
        <v>613.85</v>
      </c>
      <c r="CM20" s="16">
        <v>32.770000000000003</v>
      </c>
      <c r="CN20" s="16">
        <v>15.17</v>
      </c>
      <c r="CO20" s="16">
        <v>24.23</v>
      </c>
      <c r="CP20" s="16">
        <v>0</v>
      </c>
      <c r="CQ20" s="16">
        <v>0.3</v>
      </c>
      <c r="CR20" s="69"/>
    </row>
    <row r="21" spans="1:96" s="21" customFormat="1" ht="31.5" x14ac:dyDescent="0.25">
      <c r="A21" s="17" t="str">
        <f>"36/3"</f>
        <v>36/3</v>
      </c>
      <c r="B21" s="18" t="s">
        <v>112</v>
      </c>
      <c r="C21" s="19" t="str">
        <f>"180"</f>
        <v>180</v>
      </c>
      <c r="D21" s="19">
        <v>3.4</v>
      </c>
      <c r="E21" s="19">
        <v>0</v>
      </c>
      <c r="F21" s="19">
        <v>4.3499999999999996</v>
      </c>
      <c r="G21" s="19">
        <v>4.95</v>
      </c>
      <c r="H21" s="19">
        <v>21.47</v>
      </c>
      <c r="I21" s="19">
        <v>132.5593575</v>
      </c>
      <c r="J21" s="19">
        <v>0.64</v>
      </c>
      <c r="K21" s="19">
        <v>2.93</v>
      </c>
      <c r="L21" s="19">
        <v>0</v>
      </c>
      <c r="M21" s="19">
        <v>0</v>
      </c>
      <c r="N21" s="19">
        <v>4.5199999999999996</v>
      </c>
      <c r="O21" s="19">
        <v>13.25</v>
      </c>
      <c r="P21" s="19">
        <v>3.69</v>
      </c>
      <c r="Q21" s="19">
        <v>0</v>
      </c>
      <c r="R21" s="19">
        <v>0</v>
      </c>
      <c r="S21" s="19">
        <v>0.3</v>
      </c>
      <c r="T21" s="19">
        <v>2.15</v>
      </c>
      <c r="U21" s="19">
        <v>332.01</v>
      </c>
      <c r="V21" s="19">
        <v>448.82</v>
      </c>
      <c r="W21" s="19">
        <v>24.86</v>
      </c>
      <c r="X21" s="19">
        <v>35.01</v>
      </c>
      <c r="Y21" s="19">
        <v>79.02</v>
      </c>
      <c r="Z21" s="19">
        <v>1.08</v>
      </c>
      <c r="AA21" s="19">
        <v>0</v>
      </c>
      <c r="AB21" s="19">
        <v>3996</v>
      </c>
      <c r="AC21" s="19">
        <v>832.28</v>
      </c>
      <c r="AD21" s="19">
        <v>2.36</v>
      </c>
      <c r="AE21" s="19">
        <v>0.11</v>
      </c>
      <c r="AF21" s="19">
        <v>0.08</v>
      </c>
      <c r="AG21" s="19">
        <v>1.3</v>
      </c>
      <c r="AH21" s="19">
        <v>2.3199999999999998</v>
      </c>
      <c r="AI21" s="19">
        <v>7.83</v>
      </c>
      <c r="AJ21" s="16">
        <v>0</v>
      </c>
      <c r="AK21" s="16">
        <v>113.07</v>
      </c>
      <c r="AL21" s="16">
        <v>110.19</v>
      </c>
      <c r="AM21" s="16">
        <v>170.13</v>
      </c>
      <c r="AN21" s="16">
        <v>150.66999999999999</v>
      </c>
      <c r="AO21" s="16">
        <v>27.66</v>
      </c>
      <c r="AP21" s="16">
        <v>107.82</v>
      </c>
      <c r="AQ21" s="16">
        <v>33.67</v>
      </c>
      <c r="AR21" s="16">
        <v>108.46</v>
      </c>
      <c r="AS21" s="16">
        <v>122.33</v>
      </c>
      <c r="AT21" s="16">
        <v>264.63</v>
      </c>
      <c r="AU21" s="16">
        <v>289.12</v>
      </c>
      <c r="AV21" s="16">
        <v>47.04</v>
      </c>
      <c r="AW21" s="16">
        <v>112.77</v>
      </c>
      <c r="AX21" s="16">
        <v>492.58</v>
      </c>
      <c r="AY21" s="16">
        <v>0</v>
      </c>
      <c r="AZ21" s="16">
        <v>129.72999999999999</v>
      </c>
      <c r="BA21" s="16">
        <v>112.9</v>
      </c>
      <c r="BB21" s="16">
        <v>74.53</v>
      </c>
      <c r="BC21" s="16">
        <v>32.32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0.28999999999999998</v>
      </c>
      <c r="BL21" s="16">
        <v>0</v>
      </c>
      <c r="BM21" s="16">
        <v>0.17</v>
      </c>
      <c r="BN21" s="16">
        <v>0.01</v>
      </c>
      <c r="BO21" s="16">
        <v>0.03</v>
      </c>
      <c r="BP21" s="16">
        <v>0</v>
      </c>
      <c r="BQ21" s="16">
        <v>0</v>
      </c>
      <c r="BR21" s="16">
        <v>0</v>
      </c>
      <c r="BS21" s="16">
        <v>1.04</v>
      </c>
      <c r="BT21" s="16">
        <v>0</v>
      </c>
      <c r="BU21" s="16">
        <v>0</v>
      </c>
      <c r="BV21" s="16">
        <v>2.73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168.31</v>
      </c>
      <c r="CC21" s="20"/>
      <c r="CD21" s="20"/>
      <c r="CE21" s="16">
        <v>666</v>
      </c>
      <c r="CF21" s="16"/>
      <c r="CG21" s="16">
        <v>22.26</v>
      </c>
      <c r="CH21" s="16">
        <v>12.73</v>
      </c>
      <c r="CI21" s="16">
        <v>17.489999999999998</v>
      </c>
      <c r="CJ21" s="16">
        <v>852.5</v>
      </c>
      <c r="CK21" s="16">
        <v>365</v>
      </c>
      <c r="CL21" s="16">
        <v>608.75</v>
      </c>
      <c r="CM21" s="16">
        <v>15.84</v>
      </c>
      <c r="CN21" s="16">
        <v>6.41</v>
      </c>
      <c r="CO21" s="16">
        <v>11.16</v>
      </c>
      <c r="CP21" s="16">
        <v>0</v>
      </c>
      <c r="CQ21" s="16">
        <v>0.45</v>
      </c>
      <c r="CR21" s="69"/>
    </row>
    <row r="22" spans="1:96" s="21" customFormat="1" ht="31.5" x14ac:dyDescent="0.25">
      <c r="A22" s="17" t="str">
        <f>"12/7"</f>
        <v>12/7</v>
      </c>
      <c r="B22" s="18" t="s">
        <v>113</v>
      </c>
      <c r="C22" s="19" t="str">
        <f>"60"</f>
        <v>60</v>
      </c>
      <c r="D22" s="19">
        <v>9.8699999999999992</v>
      </c>
      <c r="E22" s="19">
        <v>9.2200000000000006</v>
      </c>
      <c r="F22" s="19">
        <v>3.17</v>
      </c>
      <c r="G22" s="19">
        <v>7.0000000000000007E-2</v>
      </c>
      <c r="H22" s="19">
        <v>4.25</v>
      </c>
      <c r="I22" s="19">
        <v>85.306571999999989</v>
      </c>
      <c r="J22" s="19">
        <v>0.61</v>
      </c>
      <c r="K22" s="19">
        <v>0</v>
      </c>
      <c r="L22" s="19">
        <v>0</v>
      </c>
      <c r="M22" s="19">
        <v>0</v>
      </c>
      <c r="N22" s="19">
        <v>0.13</v>
      </c>
      <c r="O22" s="19">
        <v>4.0999999999999996</v>
      </c>
      <c r="P22" s="19">
        <v>0.02</v>
      </c>
      <c r="Q22" s="19">
        <v>0</v>
      </c>
      <c r="R22" s="19">
        <v>0</v>
      </c>
      <c r="S22" s="19">
        <v>0</v>
      </c>
      <c r="T22" s="19">
        <v>1.04</v>
      </c>
      <c r="U22" s="19">
        <v>126.74</v>
      </c>
      <c r="V22" s="19">
        <v>117.05</v>
      </c>
      <c r="W22" s="19">
        <v>12.06</v>
      </c>
      <c r="X22" s="19">
        <v>13.6</v>
      </c>
      <c r="Y22" s="19">
        <v>93.58</v>
      </c>
      <c r="Z22" s="19">
        <v>0.37</v>
      </c>
      <c r="AA22" s="19">
        <v>22.95</v>
      </c>
      <c r="AB22" s="19">
        <v>2.27</v>
      </c>
      <c r="AC22" s="19">
        <v>23.33</v>
      </c>
      <c r="AD22" s="19">
        <v>0.7</v>
      </c>
      <c r="AE22" s="19">
        <v>0.09</v>
      </c>
      <c r="AF22" s="19">
        <v>0.09</v>
      </c>
      <c r="AG22" s="19">
        <v>1.95</v>
      </c>
      <c r="AH22" s="19">
        <v>3.78</v>
      </c>
      <c r="AI22" s="19">
        <v>0.41</v>
      </c>
      <c r="AJ22" s="16">
        <v>0</v>
      </c>
      <c r="AK22" s="16">
        <v>584.5</v>
      </c>
      <c r="AL22" s="16">
        <v>454.67</v>
      </c>
      <c r="AM22" s="16">
        <v>820.72</v>
      </c>
      <c r="AN22" s="16">
        <v>910.85</v>
      </c>
      <c r="AO22" s="16">
        <v>258.05</v>
      </c>
      <c r="AP22" s="16">
        <v>524.65</v>
      </c>
      <c r="AQ22" s="16">
        <v>106.68</v>
      </c>
      <c r="AR22" s="16">
        <v>58.98</v>
      </c>
      <c r="AS22" s="16">
        <v>47.56</v>
      </c>
      <c r="AT22" s="16">
        <v>59.04</v>
      </c>
      <c r="AU22" s="16">
        <v>69.53</v>
      </c>
      <c r="AV22" s="16">
        <v>400.46</v>
      </c>
      <c r="AW22" s="16">
        <v>38.54</v>
      </c>
      <c r="AX22" s="16">
        <v>261</v>
      </c>
      <c r="AY22" s="16">
        <v>0.5</v>
      </c>
      <c r="AZ22" s="16">
        <v>78.52</v>
      </c>
      <c r="BA22" s="16">
        <v>61.28</v>
      </c>
      <c r="BB22" s="16">
        <v>35.9</v>
      </c>
      <c r="BC22" s="16">
        <v>25.31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0.01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0.01</v>
      </c>
      <c r="BT22" s="16">
        <v>0</v>
      </c>
      <c r="BU22" s="16">
        <v>0</v>
      </c>
      <c r="BV22" s="16">
        <v>0.03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50.63</v>
      </c>
      <c r="CC22" s="20"/>
      <c r="CD22" s="20"/>
      <c r="CE22" s="16">
        <v>23.33</v>
      </c>
      <c r="CF22" s="16"/>
      <c r="CG22" s="16">
        <v>200.89</v>
      </c>
      <c r="CH22" s="16">
        <v>39.299999999999997</v>
      </c>
      <c r="CI22" s="16">
        <v>120.09</v>
      </c>
      <c r="CJ22" s="16">
        <v>2254.9299999999998</v>
      </c>
      <c r="CK22" s="16">
        <v>869.06</v>
      </c>
      <c r="CL22" s="16">
        <v>1562</v>
      </c>
      <c r="CM22" s="16">
        <v>28.89</v>
      </c>
      <c r="CN22" s="16">
        <v>18.48</v>
      </c>
      <c r="CO22" s="16">
        <v>23.69</v>
      </c>
      <c r="CP22" s="16">
        <v>0</v>
      </c>
      <c r="CQ22" s="16">
        <v>0.3</v>
      </c>
      <c r="CR22" s="69"/>
    </row>
    <row r="23" spans="1:96" s="21" customFormat="1" x14ac:dyDescent="0.25">
      <c r="A23" s="17" t="str">
        <f>"8/15"</f>
        <v>8/15</v>
      </c>
      <c r="B23" s="18" t="s">
        <v>103</v>
      </c>
      <c r="C23" s="19" t="str">
        <f>"20"</f>
        <v>20</v>
      </c>
      <c r="D23" s="19">
        <v>1.32</v>
      </c>
      <c r="E23" s="19">
        <v>0</v>
      </c>
      <c r="F23" s="19">
        <v>0.13</v>
      </c>
      <c r="G23" s="19">
        <v>0.13</v>
      </c>
      <c r="H23" s="19">
        <v>9.3800000000000008</v>
      </c>
      <c r="I23" s="19">
        <v>44.780199999999994</v>
      </c>
      <c r="J23" s="19">
        <v>0</v>
      </c>
      <c r="K23" s="19">
        <v>0</v>
      </c>
      <c r="L23" s="19">
        <v>0</v>
      </c>
      <c r="M23" s="19">
        <v>0</v>
      </c>
      <c r="N23" s="19">
        <v>0.22</v>
      </c>
      <c r="O23" s="19">
        <v>9.1199999999999992</v>
      </c>
      <c r="P23" s="19">
        <v>0.04</v>
      </c>
      <c r="Q23" s="19">
        <v>0</v>
      </c>
      <c r="R23" s="19">
        <v>0</v>
      </c>
      <c r="S23" s="19">
        <v>0</v>
      </c>
      <c r="T23" s="19">
        <v>0.36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6">
        <v>0</v>
      </c>
      <c r="AK23" s="16">
        <v>63.86</v>
      </c>
      <c r="AL23" s="16">
        <v>66.47</v>
      </c>
      <c r="AM23" s="16">
        <v>101.79</v>
      </c>
      <c r="AN23" s="16">
        <v>33.76</v>
      </c>
      <c r="AO23" s="16">
        <v>20.010000000000002</v>
      </c>
      <c r="AP23" s="16">
        <v>40.020000000000003</v>
      </c>
      <c r="AQ23" s="16">
        <v>15.14</v>
      </c>
      <c r="AR23" s="16">
        <v>72.38</v>
      </c>
      <c r="AS23" s="16">
        <v>44.89</v>
      </c>
      <c r="AT23" s="16">
        <v>62.64</v>
      </c>
      <c r="AU23" s="16">
        <v>51.68</v>
      </c>
      <c r="AV23" s="16">
        <v>27.14</v>
      </c>
      <c r="AW23" s="16">
        <v>48.02</v>
      </c>
      <c r="AX23" s="16">
        <v>401.59</v>
      </c>
      <c r="AY23" s="16">
        <v>0</v>
      </c>
      <c r="AZ23" s="16">
        <v>130.85</v>
      </c>
      <c r="BA23" s="16">
        <v>56.9</v>
      </c>
      <c r="BB23" s="16">
        <v>37.76</v>
      </c>
      <c r="BC23" s="16">
        <v>29.93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0.02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0.01</v>
      </c>
      <c r="BT23" s="16">
        <v>0</v>
      </c>
      <c r="BU23" s="16">
        <v>0</v>
      </c>
      <c r="BV23" s="16">
        <v>0.06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7.82</v>
      </c>
      <c r="CC23" s="20"/>
      <c r="CD23" s="20"/>
      <c r="CE23" s="16">
        <v>0</v>
      </c>
      <c r="CF23" s="16"/>
      <c r="CG23" s="16">
        <v>0</v>
      </c>
      <c r="CH23" s="16">
        <v>0</v>
      </c>
      <c r="CI23" s="16">
        <v>0</v>
      </c>
      <c r="CJ23" s="16">
        <v>2850</v>
      </c>
      <c r="CK23" s="16">
        <v>1098</v>
      </c>
      <c r="CL23" s="16">
        <v>1974</v>
      </c>
      <c r="CM23" s="16">
        <v>22.8</v>
      </c>
      <c r="CN23" s="16">
        <v>22.8</v>
      </c>
      <c r="CO23" s="16">
        <v>22.8</v>
      </c>
      <c r="CP23" s="16">
        <v>0</v>
      </c>
      <c r="CQ23" s="16">
        <v>0</v>
      </c>
      <c r="CR23" s="69"/>
    </row>
    <row r="24" spans="1:96" s="21" customFormat="1" x14ac:dyDescent="0.25">
      <c r="A24" s="17" t="str">
        <f>"8/16"</f>
        <v>8/16</v>
      </c>
      <c r="B24" s="18" t="s">
        <v>114</v>
      </c>
      <c r="C24" s="19" t="str">
        <f>"30"</f>
        <v>30</v>
      </c>
      <c r="D24" s="19">
        <v>1.98</v>
      </c>
      <c r="E24" s="19">
        <v>0</v>
      </c>
      <c r="F24" s="19">
        <v>0.36</v>
      </c>
      <c r="G24" s="19">
        <v>0.36</v>
      </c>
      <c r="H24" s="19">
        <v>12.51</v>
      </c>
      <c r="I24" s="19">
        <v>58.013999999999996</v>
      </c>
      <c r="J24" s="19">
        <v>0.06</v>
      </c>
      <c r="K24" s="19">
        <v>0</v>
      </c>
      <c r="L24" s="19">
        <v>0</v>
      </c>
      <c r="M24" s="19">
        <v>0</v>
      </c>
      <c r="N24" s="19">
        <v>0.36</v>
      </c>
      <c r="O24" s="19">
        <v>9.66</v>
      </c>
      <c r="P24" s="19">
        <v>2.4900000000000002</v>
      </c>
      <c r="Q24" s="19">
        <v>0</v>
      </c>
      <c r="R24" s="19">
        <v>0</v>
      </c>
      <c r="S24" s="19">
        <v>0.3</v>
      </c>
      <c r="T24" s="19">
        <v>0.75</v>
      </c>
      <c r="U24" s="19">
        <v>183</v>
      </c>
      <c r="V24" s="19">
        <v>73.5</v>
      </c>
      <c r="W24" s="19">
        <v>10.5</v>
      </c>
      <c r="X24" s="19">
        <v>14.1</v>
      </c>
      <c r="Y24" s="19">
        <v>47.4</v>
      </c>
      <c r="Z24" s="19">
        <v>1.17</v>
      </c>
      <c r="AA24" s="19">
        <v>0</v>
      </c>
      <c r="AB24" s="19">
        <v>1.5</v>
      </c>
      <c r="AC24" s="19">
        <v>0.3</v>
      </c>
      <c r="AD24" s="19">
        <v>0.42</v>
      </c>
      <c r="AE24" s="19">
        <v>0.05</v>
      </c>
      <c r="AF24" s="19">
        <v>0.02</v>
      </c>
      <c r="AG24" s="19">
        <v>0.21</v>
      </c>
      <c r="AH24" s="19">
        <v>0.6</v>
      </c>
      <c r="AI24" s="19">
        <v>0</v>
      </c>
      <c r="AJ24" s="16">
        <v>0</v>
      </c>
      <c r="AK24" s="16">
        <v>96.6</v>
      </c>
      <c r="AL24" s="16">
        <v>74.400000000000006</v>
      </c>
      <c r="AM24" s="16">
        <v>128.1</v>
      </c>
      <c r="AN24" s="16">
        <v>66.900000000000006</v>
      </c>
      <c r="AO24" s="16">
        <v>27.9</v>
      </c>
      <c r="AP24" s="16">
        <v>59.4</v>
      </c>
      <c r="AQ24" s="16">
        <v>24</v>
      </c>
      <c r="AR24" s="16">
        <v>111.3</v>
      </c>
      <c r="AS24" s="16">
        <v>89.1</v>
      </c>
      <c r="AT24" s="16">
        <v>87.3</v>
      </c>
      <c r="AU24" s="16">
        <v>139.19999999999999</v>
      </c>
      <c r="AV24" s="16">
        <v>37.200000000000003</v>
      </c>
      <c r="AW24" s="16">
        <v>93</v>
      </c>
      <c r="AX24" s="16">
        <v>467.7</v>
      </c>
      <c r="AY24" s="16">
        <v>0</v>
      </c>
      <c r="AZ24" s="16">
        <v>157.80000000000001</v>
      </c>
      <c r="BA24" s="16">
        <v>87.3</v>
      </c>
      <c r="BB24" s="16">
        <v>54</v>
      </c>
      <c r="BC24" s="16">
        <v>39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0.04</v>
      </c>
      <c r="BL24" s="16">
        <v>0</v>
      </c>
      <c r="BM24" s="16">
        <v>0</v>
      </c>
      <c r="BN24" s="16">
        <v>0.01</v>
      </c>
      <c r="BO24" s="16">
        <v>0</v>
      </c>
      <c r="BP24" s="16">
        <v>0</v>
      </c>
      <c r="BQ24" s="16">
        <v>0</v>
      </c>
      <c r="BR24" s="16">
        <v>0</v>
      </c>
      <c r="BS24" s="16">
        <v>0.03</v>
      </c>
      <c r="BT24" s="16">
        <v>0</v>
      </c>
      <c r="BU24" s="16">
        <v>0</v>
      </c>
      <c r="BV24" s="16">
        <v>0.14000000000000001</v>
      </c>
      <c r="BW24" s="16">
        <v>0.02</v>
      </c>
      <c r="BX24" s="16">
        <v>0</v>
      </c>
      <c r="BY24" s="16">
        <v>0</v>
      </c>
      <c r="BZ24" s="16">
        <v>0</v>
      </c>
      <c r="CA24" s="16">
        <v>0</v>
      </c>
      <c r="CB24" s="16">
        <v>14.1</v>
      </c>
      <c r="CC24" s="20"/>
      <c r="CD24" s="20"/>
      <c r="CE24" s="16">
        <v>0.25</v>
      </c>
      <c r="CF24" s="16"/>
      <c r="CG24" s="16">
        <v>15</v>
      </c>
      <c r="CH24" s="16">
        <v>15</v>
      </c>
      <c r="CI24" s="16">
        <v>15</v>
      </c>
      <c r="CJ24" s="16">
        <v>2850</v>
      </c>
      <c r="CK24" s="16">
        <v>1098</v>
      </c>
      <c r="CL24" s="16">
        <v>1974</v>
      </c>
      <c r="CM24" s="16">
        <v>28.5</v>
      </c>
      <c r="CN24" s="16">
        <v>23.7</v>
      </c>
      <c r="CO24" s="16">
        <v>26.1</v>
      </c>
      <c r="CP24" s="16">
        <v>0</v>
      </c>
      <c r="CQ24" s="16">
        <v>0</v>
      </c>
      <c r="CR24" s="69"/>
    </row>
    <row r="25" spans="1:96" s="21" customFormat="1" ht="31.5" x14ac:dyDescent="0.25">
      <c r="A25" s="17" t="str">
        <f>"3/10"</f>
        <v>3/10</v>
      </c>
      <c r="B25" s="18" t="s">
        <v>115</v>
      </c>
      <c r="C25" s="19" t="str">
        <f>"150"</f>
        <v>150</v>
      </c>
      <c r="D25" s="19">
        <v>0.26</v>
      </c>
      <c r="E25" s="19">
        <v>0</v>
      </c>
      <c r="F25" s="19">
        <v>0.26</v>
      </c>
      <c r="G25" s="19">
        <v>0.26</v>
      </c>
      <c r="H25" s="19">
        <v>11.29</v>
      </c>
      <c r="I25" s="19">
        <v>46.031970000000001</v>
      </c>
      <c r="J25" s="19">
        <v>7.0000000000000007E-2</v>
      </c>
      <c r="K25" s="19">
        <v>0</v>
      </c>
      <c r="L25" s="19">
        <v>0</v>
      </c>
      <c r="M25" s="19">
        <v>0</v>
      </c>
      <c r="N25" s="19">
        <v>9.6199999999999992</v>
      </c>
      <c r="O25" s="19">
        <v>0.51</v>
      </c>
      <c r="P25" s="19">
        <v>1.1499999999999999</v>
      </c>
      <c r="Q25" s="19">
        <v>0</v>
      </c>
      <c r="R25" s="19">
        <v>0</v>
      </c>
      <c r="S25" s="19">
        <v>0.54</v>
      </c>
      <c r="T25" s="19">
        <v>0.34</v>
      </c>
      <c r="U25" s="19">
        <v>17.41</v>
      </c>
      <c r="V25" s="19">
        <v>185.88</v>
      </c>
      <c r="W25" s="19">
        <v>10.59</v>
      </c>
      <c r="X25" s="19">
        <v>5.77</v>
      </c>
      <c r="Y25" s="19">
        <v>6.91</v>
      </c>
      <c r="Z25" s="19">
        <v>1.45</v>
      </c>
      <c r="AA25" s="19">
        <v>0</v>
      </c>
      <c r="AB25" s="19">
        <v>18.23</v>
      </c>
      <c r="AC25" s="19">
        <v>3.38</v>
      </c>
      <c r="AD25" s="19">
        <v>0.14000000000000001</v>
      </c>
      <c r="AE25" s="19">
        <v>0.02</v>
      </c>
      <c r="AF25" s="19">
        <v>0.01</v>
      </c>
      <c r="AG25" s="19">
        <v>0.17</v>
      </c>
      <c r="AH25" s="19">
        <v>0.27</v>
      </c>
      <c r="AI25" s="19">
        <v>2.7</v>
      </c>
      <c r="AJ25" s="16">
        <v>0</v>
      </c>
      <c r="AK25" s="16">
        <v>7.94</v>
      </c>
      <c r="AL25" s="16">
        <v>8.6</v>
      </c>
      <c r="AM25" s="16">
        <v>12.57</v>
      </c>
      <c r="AN25" s="16">
        <v>11.91</v>
      </c>
      <c r="AO25" s="16">
        <v>1.98</v>
      </c>
      <c r="AP25" s="16">
        <v>7.28</v>
      </c>
      <c r="AQ25" s="16">
        <v>1.98</v>
      </c>
      <c r="AR25" s="16">
        <v>5.95</v>
      </c>
      <c r="AS25" s="16">
        <v>11.25</v>
      </c>
      <c r="AT25" s="16">
        <v>6.62</v>
      </c>
      <c r="AU25" s="16">
        <v>51.6</v>
      </c>
      <c r="AV25" s="16">
        <v>4.63</v>
      </c>
      <c r="AW25" s="16">
        <v>9.26</v>
      </c>
      <c r="AX25" s="16">
        <v>27.78</v>
      </c>
      <c r="AY25" s="16">
        <v>0</v>
      </c>
      <c r="AZ25" s="16">
        <v>8.6</v>
      </c>
      <c r="BA25" s="16">
        <v>10.58</v>
      </c>
      <c r="BB25" s="16">
        <v>3.97</v>
      </c>
      <c r="BC25" s="16">
        <v>3.31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215.76</v>
      </c>
      <c r="CC25" s="20"/>
      <c r="CD25" s="20"/>
      <c r="CE25" s="16">
        <v>3.04</v>
      </c>
      <c r="CF25" s="16"/>
      <c r="CG25" s="16">
        <v>4.57</v>
      </c>
      <c r="CH25" s="16">
        <v>4.57</v>
      </c>
      <c r="CI25" s="16">
        <v>4.57</v>
      </c>
      <c r="CJ25" s="16">
        <v>448.13</v>
      </c>
      <c r="CK25" s="16">
        <v>237.9</v>
      </c>
      <c r="CL25" s="16">
        <v>343.01</v>
      </c>
      <c r="CM25" s="16">
        <v>66.23</v>
      </c>
      <c r="CN25" s="16">
        <v>52.06</v>
      </c>
      <c r="CO25" s="16">
        <v>59.15</v>
      </c>
      <c r="CP25" s="16">
        <v>3.75</v>
      </c>
      <c r="CQ25" s="16">
        <v>0</v>
      </c>
      <c r="CR25" s="69"/>
    </row>
    <row r="26" spans="1:96" s="16" customFormat="1" ht="94.5" x14ac:dyDescent="0.25">
      <c r="A26" s="17" t="str">
        <f>"6/1"</f>
        <v>6/1</v>
      </c>
      <c r="B26" s="18" t="s">
        <v>116</v>
      </c>
      <c r="C26" s="19" t="str">
        <f>"30"</f>
        <v>30</v>
      </c>
      <c r="D26" s="19">
        <v>0.46</v>
      </c>
      <c r="E26" s="19">
        <v>0</v>
      </c>
      <c r="F26" s="19">
        <v>1.79</v>
      </c>
      <c r="G26" s="19">
        <v>1.79</v>
      </c>
      <c r="H26" s="19">
        <v>2.8</v>
      </c>
      <c r="I26" s="19">
        <v>27.807548999999998</v>
      </c>
      <c r="J26" s="19">
        <v>0.23</v>
      </c>
      <c r="K26" s="19">
        <v>1.17</v>
      </c>
      <c r="L26" s="19">
        <v>0</v>
      </c>
      <c r="M26" s="19">
        <v>0</v>
      </c>
      <c r="N26" s="19">
        <v>2.21</v>
      </c>
      <c r="O26" s="19">
        <v>0.03</v>
      </c>
      <c r="P26" s="19">
        <v>0.55000000000000004</v>
      </c>
      <c r="Q26" s="19">
        <v>0</v>
      </c>
      <c r="R26" s="19">
        <v>0</v>
      </c>
      <c r="S26" s="19">
        <v>0.08</v>
      </c>
      <c r="T26" s="19">
        <v>0.35</v>
      </c>
      <c r="U26" s="19">
        <v>60.77</v>
      </c>
      <c r="V26" s="19">
        <v>75.599999999999994</v>
      </c>
      <c r="W26" s="19">
        <v>12.42</v>
      </c>
      <c r="X26" s="19">
        <v>5.35</v>
      </c>
      <c r="Y26" s="19">
        <v>9.57</v>
      </c>
      <c r="Z26" s="19">
        <v>0.17</v>
      </c>
      <c r="AA26" s="19">
        <v>0</v>
      </c>
      <c r="AB26" s="19">
        <v>568.89</v>
      </c>
      <c r="AC26" s="19">
        <v>96.68</v>
      </c>
      <c r="AD26" s="19">
        <v>0.83</v>
      </c>
      <c r="AE26" s="19">
        <v>0.01</v>
      </c>
      <c r="AF26" s="19">
        <v>0.01</v>
      </c>
      <c r="AG26" s="19">
        <v>0.2</v>
      </c>
      <c r="AH26" s="19">
        <v>0.26</v>
      </c>
      <c r="AI26" s="19">
        <v>10.16</v>
      </c>
      <c r="AJ26" s="16">
        <v>0</v>
      </c>
      <c r="AK26" s="16">
        <v>14.81</v>
      </c>
      <c r="AL26" s="16">
        <v>12.67</v>
      </c>
      <c r="AM26" s="16">
        <v>16.18</v>
      </c>
      <c r="AN26" s="16">
        <v>15.24</v>
      </c>
      <c r="AO26" s="16">
        <v>5.27</v>
      </c>
      <c r="AP26" s="16">
        <v>11.43</v>
      </c>
      <c r="AQ26" s="16">
        <v>2.58</v>
      </c>
      <c r="AR26" s="16">
        <v>13.81</v>
      </c>
      <c r="AS26" s="16">
        <v>17.91</v>
      </c>
      <c r="AT26" s="16">
        <v>20.67</v>
      </c>
      <c r="AU26" s="16">
        <v>44.28</v>
      </c>
      <c r="AV26" s="16">
        <v>6.83</v>
      </c>
      <c r="AW26" s="16">
        <v>11.73</v>
      </c>
      <c r="AX26" s="16">
        <v>71.69</v>
      </c>
      <c r="AY26" s="16">
        <v>0</v>
      </c>
      <c r="AZ26" s="16">
        <v>14.42</v>
      </c>
      <c r="BA26" s="16">
        <v>14.56</v>
      </c>
      <c r="BB26" s="16">
        <v>11.87</v>
      </c>
      <c r="BC26" s="16">
        <v>4.97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0.11</v>
      </c>
      <c r="BL26" s="16">
        <v>0</v>
      </c>
      <c r="BM26" s="16">
        <v>7.0000000000000007E-2</v>
      </c>
      <c r="BN26" s="16">
        <v>0.01</v>
      </c>
      <c r="BO26" s="16">
        <v>0.01</v>
      </c>
      <c r="BP26" s="16">
        <v>0</v>
      </c>
      <c r="BQ26" s="16">
        <v>0</v>
      </c>
      <c r="BR26" s="16">
        <v>0</v>
      </c>
      <c r="BS26" s="16">
        <v>0.42</v>
      </c>
      <c r="BT26" s="16">
        <v>0</v>
      </c>
      <c r="BU26" s="16">
        <v>0</v>
      </c>
      <c r="BV26" s="16">
        <v>1.04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24.57</v>
      </c>
      <c r="CC26" s="20"/>
      <c r="CD26" s="20"/>
      <c r="CE26" s="16">
        <v>94.82</v>
      </c>
      <c r="CG26" s="16">
        <v>8.1300000000000008</v>
      </c>
      <c r="CH26" s="16">
        <v>3.73</v>
      </c>
      <c r="CI26" s="16">
        <v>5.93</v>
      </c>
      <c r="CJ26" s="16">
        <v>243.8</v>
      </c>
      <c r="CK26" s="16">
        <v>58.38</v>
      </c>
      <c r="CL26" s="16">
        <v>151.09</v>
      </c>
      <c r="CM26" s="16">
        <v>3.92</v>
      </c>
      <c r="CN26" s="16">
        <v>3.7</v>
      </c>
      <c r="CO26" s="16">
        <v>3.81</v>
      </c>
      <c r="CP26" s="16">
        <v>0.9</v>
      </c>
      <c r="CQ26" s="16">
        <v>0.15</v>
      </c>
      <c r="CR26" s="70"/>
    </row>
    <row r="27" spans="1:96" s="22" customFormat="1" x14ac:dyDescent="0.25">
      <c r="A27" s="73"/>
      <c r="B27" s="74" t="s">
        <v>117</v>
      </c>
      <c r="C27" s="75"/>
      <c r="D27" s="75">
        <v>19.309999999999999</v>
      </c>
      <c r="E27" s="75">
        <v>9.2200000000000006</v>
      </c>
      <c r="F27" s="75">
        <v>13.35</v>
      </c>
      <c r="G27" s="75">
        <v>11.31</v>
      </c>
      <c r="H27" s="75">
        <v>75.400000000000006</v>
      </c>
      <c r="I27" s="75">
        <v>485.26</v>
      </c>
      <c r="J27" s="75">
        <v>2.11</v>
      </c>
      <c r="K27" s="75">
        <v>6.05</v>
      </c>
      <c r="L27" s="75">
        <v>0</v>
      </c>
      <c r="M27" s="75">
        <v>0</v>
      </c>
      <c r="N27" s="75">
        <v>18.36</v>
      </c>
      <c r="O27" s="75">
        <v>47.6</v>
      </c>
      <c r="P27" s="75">
        <v>9.43</v>
      </c>
      <c r="Q27" s="75">
        <v>0</v>
      </c>
      <c r="R27" s="75">
        <v>0</v>
      </c>
      <c r="S27" s="75">
        <v>1.33</v>
      </c>
      <c r="T27" s="75">
        <v>6.07</v>
      </c>
      <c r="U27" s="75">
        <v>842.9</v>
      </c>
      <c r="V27" s="75">
        <v>1171.97</v>
      </c>
      <c r="W27" s="75">
        <v>83.08</v>
      </c>
      <c r="X27" s="75">
        <v>94.5</v>
      </c>
      <c r="Y27" s="75">
        <v>291.89999999999998</v>
      </c>
      <c r="Z27" s="75">
        <v>4.97</v>
      </c>
      <c r="AA27" s="75">
        <v>22.95</v>
      </c>
      <c r="AB27" s="75">
        <v>5170.08</v>
      </c>
      <c r="AC27" s="75">
        <v>1077.3</v>
      </c>
      <c r="AD27" s="75">
        <v>6</v>
      </c>
      <c r="AE27" s="75">
        <v>0.35</v>
      </c>
      <c r="AF27" s="75">
        <v>0.25</v>
      </c>
      <c r="AG27" s="75">
        <v>4.43</v>
      </c>
      <c r="AH27" s="75">
        <v>8.51</v>
      </c>
      <c r="AI27" s="75">
        <v>24.99</v>
      </c>
      <c r="AJ27" s="76">
        <v>0</v>
      </c>
      <c r="AK27" s="76">
        <v>933.79</v>
      </c>
      <c r="AL27" s="76">
        <v>779.56</v>
      </c>
      <c r="AM27" s="76">
        <v>1332.34</v>
      </c>
      <c r="AN27" s="76">
        <v>1252.3800000000001</v>
      </c>
      <c r="AO27" s="76">
        <v>357.46</v>
      </c>
      <c r="AP27" s="76">
        <v>798.93</v>
      </c>
      <c r="AQ27" s="76">
        <v>207.35</v>
      </c>
      <c r="AR27" s="76">
        <v>432.27</v>
      </c>
      <c r="AS27" s="76">
        <v>410.19</v>
      </c>
      <c r="AT27" s="76">
        <v>625.04</v>
      </c>
      <c r="AU27" s="76">
        <v>757.07</v>
      </c>
      <c r="AV27" s="76">
        <v>548.64</v>
      </c>
      <c r="AW27" s="76">
        <v>379.68</v>
      </c>
      <c r="AX27" s="76">
        <v>2067.25</v>
      </c>
      <c r="AY27" s="76">
        <v>0.5</v>
      </c>
      <c r="AZ27" s="76">
        <v>586.75</v>
      </c>
      <c r="BA27" s="76">
        <v>407.57</v>
      </c>
      <c r="BB27" s="76">
        <v>266.43</v>
      </c>
      <c r="BC27" s="76">
        <v>160.47</v>
      </c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0</v>
      </c>
      <c r="BJ27" s="76">
        <v>0</v>
      </c>
      <c r="BK27" s="76">
        <v>0.74</v>
      </c>
      <c r="BL27" s="76">
        <v>0</v>
      </c>
      <c r="BM27" s="76">
        <v>0.37</v>
      </c>
      <c r="BN27" s="76">
        <v>0.03</v>
      </c>
      <c r="BO27" s="76">
        <v>0.06</v>
      </c>
      <c r="BP27" s="76">
        <v>0</v>
      </c>
      <c r="BQ27" s="76">
        <v>0</v>
      </c>
      <c r="BR27" s="76">
        <v>0.01</v>
      </c>
      <c r="BS27" s="76">
        <v>2.36</v>
      </c>
      <c r="BT27" s="76">
        <v>0</v>
      </c>
      <c r="BU27" s="76">
        <v>0</v>
      </c>
      <c r="BV27" s="76">
        <v>6.03</v>
      </c>
      <c r="BW27" s="76">
        <v>0.04</v>
      </c>
      <c r="BX27" s="76">
        <v>0</v>
      </c>
      <c r="BY27" s="76">
        <v>0</v>
      </c>
      <c r="BZ27" s="76">
        <v>0</v>
      </c>
      <c r="CA27" s="76">
        <v>0</v>
      </c>
      <c r="CB27" s="76">
        <v>631.79</v>
      </c>
      <c r="CC27" s="72"/>
      <c r="CD27" s="72">
        <f>$I$27/$I$35*100</f>
        <v>46.215238095238092</v>
      </c>
      <c r="CE27" s="76">
        <v>884.63</v>
      </c>
      <c r="CF27" s="76"/>
      <c r="CG27" s="76">
        <v>268.83</v>
      </c>
      <c r="CH27" s="76">
        <v>86.32</v>
      </c>
      <c r="CI27" s="76">
        <v>177.57</v>
      </c>
      <c r="CJ27" s="76">
        <v>10292.5</v>
      </c>
      <c r="CK27" s="76">
        <v>4160.8999999999996</v>
      </c>
      <c r="CL27" s="76">
        <v>7226.7</v>
      </c>
      <c r="CM27" s="76">
        <v>198.95</v>
      </c>
      <c r="CN27" s="76">
        <v>142.31</v>
      </c>
      <c r="CO27" s="76">
        <v>170.93</v>
      </c>
      <c r="CP27" s="76">
        <v>4.6500000000000004</v>
      </c>
      <c r="CQ27" s="76">
        <v>1.2</v>
      </c>
    </row>
    <row r="28" spans="1:96" x14ac:dyDescent="0.25">
      <c r="A28" s="17"/>
      <c r="B28" s="71" t="s">
        <v>118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</row>
    <row r="29" spans="1:96" s="21" customFormat="1" ht="63" x14ac:dyDescent="0.25">
      <c r="A29" s="17" t="str">
        <f>"5/4"</f>
        <v>5/4</v>
      </c>
      <c r="B29" s="18" t="s">
        <v>119</v>
      </c>
      <c r="C29" s="19" t="str">
        <f>"150"</f>
        <v>150</v>
      </c>
      <c r="D29" s="19">
        <v>2.42</v>
      </c>
      <c r="E29" s="19">
        <v>0</v>
      </c>
      <c r="F29" s="19">
        <v>3.17</v>
      </c>
      <c r="G29" s="19">
        <v>3.17</v>
      </c>
      <c r="H29" s="19">
        <v>20.48</v>
      </c>
      <c r="I29" s="19">
        <v>119.28306600000001</v>
      </c>
      <c r="J29" s="19">
        <v>0.42</v>
      </c>
      <c r="K29" s="19">
        <v>1.95</v>
      </c>
      <c r="L29" s="19">
        <v>0</v>
      </c>
      <c r="M29" s="19">
        <v>0</v>
      </c>
      <c r="N29" s="19">
        <v>4.04</v>
      </c>
      <c r="O29" s="19">
        <v>15.62</v>
      </c>
      <c r="P29" s="19">
        <v>0.82</v>
      </c>
      <c r="Q29" s="19">
        <v>0</v>
      </c>
      <c r="R29" s="19">
        <v>0</v>
      </c>
      <c r="S29" s="19">
        <v>0</v>
      </c>
      <c r="T29" s="19">
        <v>0.5</v>
      </c>
      <c r="U29" s="19">
        <v>144.46</v>
      </c>
      <c r="V29" s="19">
        <v>31.03</v>
      </c>
      <c r="W29" s="19">
        <v>6.1</v>
      </c>
      <c r="X29" s="19">
        <v>4.18</v>
      </c>
      <c r="Y29" s="19">
        <v>19.29</v>
      </c>
      <c r="Z29" s="19">
        <v>0.25</v>
      </c>
      <c r="AA29" s="19">
        <v>0</v>
      </c>
      <c r="AB29" s="19">
        <v>0</v>
      </c>
      <c r="AC29" s="19">
        <v>0</v>
      </c>
      <c r="AD29" s="19">
        <v>1.68</v>
      </c>
      <c r="AE29" s="19">
        <v>0.03</v>
      </c>
      <c r="AF29" s="19">
        <v>0.01</v>
      </c>
      <c r="AG29" s="19">
        <v>0.24</v>
      </c>
      <c r="AH29" s="19">
        <v>0.72</v>
      </c>
      <c r="AI29" s="19">
        <v>0</v>
      </c>
      <c r="AJ29" s="16">
        <v>0</v>
      </c>
      <c r="AK29" s="16">
        <v>115.25</v>
      </c>
      <c r="AL29" s="16">
        <v>105.84</v>
      </c>
      <c r="AM29" s="16">
        <v>190.51</v>
      </c>
      <c r="AN29" s="16">
        <v>59.98</v>
      </c>
      <c r="AO29" s="16">
        <v>36.46</v>
      </c>
      <c r="AP29" s="16">
        <v>74.09</v>
      </c>
      <c r="AQ29" s="16">
        <v>25.87</v>
      </c>
      <c r="AR29" s="16">
        <v>127.01</v>
      </c>
      <c r="AS29" s="16">
        <v>79.97</v>
      </c>
      <c r="AT29" s="16">
        <v>110.54</v>
      </c>
      <c r="AU29" s="16">
        <v>89.38</v>
      </c>
      <c r="AV29" s="16">
        <v>49.39</v>
      </c>
      <c r="AW29" s="16">
        <v>85.85</v>
      </c>
      <c r="AX29" s="16">
        <v>752.64</v>
      </c>
      <c r="AY29" s="16">
        <v>0</v>
      </c>
      <c r="AZ29" s="16">
        <v>244.61</v>
      </c>
      <c r="BA29" s="16">
        <v>124.66</v>
      </c>
      <c r="BB29" s="16">
        <v>63.5</v>
      </c>
      <c r="BC29" s="16">
        <v>51.74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0.18</v>
      </c>
      <c r="BL29" s="16">
        <v>0</v>
      </c>
      <c r="BM29" s="16">
        <v>0.12</v>
      </c>
      <c r="BN29" s="16">
        <v>0.01</v>
      </c>
      <c r="BO29" s="16">
        <v>0.02</v>
      </c>
      <c r="BP29" s="16">
        <v>0</v>
      </c>
      <c r="BQ29" s="16">
        <v>0</v>
      </c>
      <c r="BR29" s="16">
        <v>0</v>
      </c>
      <c r="BS29" s="16">
        <v>0.7</v>
      </c>
      <c r="BT29" s="16">
        <v>0</v>
      </c>
      <c r="BU29" s="16">
        <v>0</v>
      </c>
      <c r="BV29" s="16">
        <v>1.73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141.37</v>
      </c>
      <c r="CC29" s="20"/>
      <c r="CD29" s="20"/>
      <c r="CE29" s="16">
        <v>0</v>
      </c>
      <c r="CF29" s="16"/>
      <c r="CG29" s="16">
        <v>26.02</v>
      </c>
      <c r="CH29" s="16">
        <v>12.82</v>
      </c>
      <c r="CI29" s="16">
        <v>19.420000000000002</v>
      </c>
      <c r="CJ29" s="16">
        <v>1407.37</v>
      </c>
      <c r="CK29" s="16">
        <v>672.95</v>
      </c>
      <c r="CL29" s="16">
        <v>1040.1600000000001</v>
      </c>
      <c r="CM29" s="16">
        <v>32.68</v>
      </c>
      <c r="CN29" s="16">
        <v>20.12</v>
      </c>
      <c r="CO29" s="16">
        <v>26.4</v>
      </c>
      <c r="CP29" s="16">
        <v>3.75</v>
      </c>
      <c r="CQ29" s="16">
        <v>0.38</v>
      </c>
      <c r="CR29" s="69"/>
    </row>
    <row r="30" spans="1:96" s="21" customFormat="1" x14ac:dyDescent="0.25">
      <c r="A30" s="17" t="str">
        <f>"8/15"</f>
        <v>8/15</v>
      </c>
      <c r="B30" s="18" t="s">
        <v>103</v>
      </c>
      <c r="C30" s="19" t="str">
        <f>"20"</f>
        <v>20</v>
      </c>
      <c r="D30" s="19">
        <v>1.32</v>
      </c>
      <c r="E30" s="19">
        <v>0</v>
      </c>
      <c r="F30" s="19">
        <v>0.13</v>
      </c>
      <c r="G30" s="19">
        <v>0.13</v>
      </c>
      <c r="H30" s="19">
        <v>9.3800000000000008</v>
      </c>
      <c r="I30" s="19">
        <v>44.780199999999994</v>
      </c>
      <c r="J30" s="19">
        <v>0</v>
      </c>
      <c r="K30" s="19">
        <v>0</v>
      </c>
      <c r="L30" s="19">
        <v>0</v>
      </c>
      <c r="M30" s="19">
        <v>0</v>
      </c>
      <c r="N30" s="19">
        <v>0.22</v>
      </c>
      <c r="O30" s="19">
        <v>9.1199999999999992</v>
      </c>
      <c r="P30" s="19">
        <v>0.04</v>
      </c>
      <c r="Q30" s="19">
        <v>0</v>
      </c>
      <c r="R30" s="19">
        <v>0</v>
      </c>
      <c r="S30" s="19">
        <v>0</v>
      </c>
      <c r="T30" s="19">
        <v>0.36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6">
        <v>0</v>
      </c>
      <c r="AK30" s="16">
        <v>63.86</v>
      </c>
      <c r="AL30" s="16">
        <v>66.47</v>
      </c>
      <c r="AM30" s="16">
        <v>101.79</v>
      </c>
      <c r="AN30" s="16">
        <v>33.76</v>
      </c>
      <c r="AO30" s="16">
        <v>20.010000000000002</v>
      </c>
      <c r="AP30" s="16">
        <v>40.020000000000003</v>
      </c>
      <c r="AQ30" s="16">
        <v>15.14</v>
      </c>
      <c r="AR30" s="16">
        <v>72.38</v>
      </c>
      <c r="AS30" s="16">
        <v>44.89</v>
      </c>
      <c r="AT30" s="16">
        <v>62.64</v>
      </c>
      <c r="AU30" s="16">
        <v>51.68</v>
      </c>
      <c r="AV30" s="16">
        <v>27.14</v>
      </c>
      <c r="AW30" s="16">
        <v>48.02</v>
      </c>
      <c r="AX30" s="16">
        <v>401.59</v>
      </c>
      <c r="AY30" s="16">
        <v>0</v>
      </c>
      <c r="AZ30" s="16">
        <v>130.85</v>
      </c>
      <c r="BA30" s="16">
        <v>56.9</v>
      </c>
      <c r="BB30" s="16">
        <v>37.76</v>
      </c>
      <c r="BC30" s="16">
        <v>29.93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0.02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0.01</v>
      </c>
      <c r="BT30" s="16">
        <v>0</v>
      </c>
      <c r="BU30" s="16">
        <v>0</v>
      </c>
      <c r="BV30" s="16">
        <v>0.06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7.82</v>
      </c>
      <c r="CC30" s="20"/>
      <c r="CD30" s="20"/>
      <c r="CE30" s="16">
        <v>0</v>
      </c>
      <c r="CF30" s="16"/>
      <c r="CG30" s="16">
        <v>0</v>
      </c>
      <c r="CH30" s="16">
        <v>0</v>
      </c>
      <c r="CI30" s="16">
        <v>0</v>
      </c>
      <c r="CJ30" s="16">
        <v>3800</v>
      </c>
      <c r="CK30" s="16">
        <v>1464</v>
      </c>
      <c r="CL30" s="16">
        <v>2632</v>
      </c>
      <c r="CM30" s="16">
        <v>30.4</v>
      </c>
      <c r="CN30" s="16">
        <v>30.4</v>
      </c>
      <c r="CO30" s="16">
        <v>30.4</v>
      </c>
      <c r="CP30" s="16">
        <v>0</v>
      </c>
      <c r="CQ30" s="16">
        <v>0</v>
      </c>
      <c r="CR30" s="69"/>
    </row>
    <row r="31" spans="1:96" s="21" customFormat="1" x14ac:dyDescent="0.25">
      <c r="A31" s="17" t="str">
        <f>"27/10"</f>
        <v>27/10</v>
      </c>
      <c r="B31" s="18" t="s">
        <v>120</v>
      </c>
      <c r="C31" s="19" t="str">
        <f>"150"</f>
        <v>150</v>
      </c>
      <c r="D31" s="19">
        <v>0.06</v>
      </c>
      <c r="E31" s="19">
        <v>0</v>
      </c>
      <c r="F31" s="19">
        <v>0.01</v>
      </c>
      <c r="G31" s="19">
        <v>0.01</v>
      </c>
      <c r="H31" s="19">
        <v>3.71</v>
      </c>
      <c r="I31" s="19">
        <v>14.414604000000001</v>
      </c>
      <c r="J31" s="19">
        <v>0</v>
      </c>
      <c r="K31" s="19">
        <v>0</v>
      </c>
      <c r="L31" s="19">
        <v>0</v>
      </c>
      <c r="M31" s="19">
        <v>0</v>
      </c>
      <c r="N31" s="19">
        <v>3.68</v>
      </c>
      <c r="O31" s="19">
        <v>0</v>
      </c>
      <c r="P31" s="19">
        <v>0.03</v>
      </c>
      <c r="Q31" s="19">
        <v>0</v>
      </c>
      <c r="R31" s="19">
        <v>0</v>
      </c>
      <c r="S31" s="19">
        <v>0</v>
      </c>
      <c r="T31" s="19">
        <v>0.02</v>
      </c>
      <c r="U31" s="19">
        <v>0.04</v>
      </c>
      <c r="V31" s="19">
        <v>0.11</v>
      </c>
      <c r="W31" s="19">
        <v>0.11</v>
      </c>
      <c r="X31" s="19">
        <v>0</v>
      </c>
      <c r="Y31" s="19">
        <v>0</v>
      </c>
      <c r="Z31" s="19">
        <v>0.01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150.03</v>
      </c>
      <c r="CC31" s="20"/>
      <c r="CD31" s="20"/>
      <c r="CE31" s="16">
        <v>0</v>
      </c>
      <c r="CF31" s="16"/>
      <c r="CG31" s="16">
        <v>4.1100000000000003</v>
      </c>
      <c r="CH31" s="16">
        <v>4.1100000000000003</v>
      </c>
      <c r="CI31" s="16">
        <v>4.1100000000000003</v>
      </c>
      <c r="CJ31" s="16">
        <v>455.46</v>
      </c>
      <c r="CK31" s="16">
        <v>182.28</v>
      </c>
      <c r="CL31" s="16">
        <v>318.87</v>
      </c>
      <c r="CM31" s="16">
        <v>44.1</v>
      </c>
      <c r="CN31" s="16">
        <v>26.07</v>
      </c>
      <c r="CO31" s="16">
        <v>35.08</v>
      </c>
      <c r="CP31" s="16">
        <v>3.75</v>
      </c>
      <c r="CQ31" s="16">
        <v>0</v>
      </c>
      <c r="CR31" s="69"/>
    </row>
    <row r="32" spans="1:96" s="16" customFormat="1" x14ac:dyDescent="0.25">
      <c r="A32" s="17" t="str">
        <f>""</f>
        <v/>
      </c>
      <c r="B32" s="18" t="s">
        <v>121</v>
      </c>
      <c r="C32" s="19" t="str">
        <f>"20"</f>
        <v>20</v>
      </c>
      <c r="D32" s="19">
        <v>0.1</v>
      </c>
      <c r="E32" s="19">
        <v>0</v>
      </c>
      <c r="F32" s="19">
        <v>0</v>
      </c>
      <c r="G32" s="19">
        <v>0</v>
      </c>
      <c r="H32" s="19">
        <v>14.52</v>
      </c>
      <c r="I32" s="19">
        <v>55.575999999999993</v>
      </c>
      <c r="J32" s="19">
        <v>0</v>
      </c>
      <c r="K32" s="19">
        <v>0</v>
      </c>
      <c r="L32" s="19">
        <v>0</v>
      </c>
      <c r="M32" s="19">
        <v>0</v>
      </c>
      <c r="N32" s="19">
        <v>14.32</v>
      </c>
      <c r="O32" s="19">
        <v>0</v>
      </c>
      <c r="P32" s="19">
        <v>0.2</v>
      </c>
      <c r="Q32" s="19">
        <v>0</v>
      </c>
      <c r="R32" s="19">
        <v>0</v>
      </c>
      <c r="S32" s="19">
        <v>0.12</v>
      </c>
      <c r="T32" s="19">
        <v>0.08</v>
      </c>
      <c r="U32" s="19">
        <v>0.4</v>
      </c>
      <c r="V32" s="19">
        <v>30.4</v>
      </c>
      <c r="W32" s="19">
        <v>2.4</v>
      </c>
      <c r="X32" s="19">
        <v>1.8</v>
      </c>
      <c r="Y32" s="19">
        <v>3.6</v>
      </c>
      <c r="Z32" s="19">
        <v>0.08</v>
      </c>
      <c r="AA32" s="19">
        <v>0</v>
      </c>
      <c r="AB32" s="19">
        <v>60</v>
      </c>
      <c r="AC32" s="19">
        <v>10</v>
      </c>
      <c r="AD32" s="19">
        <v>0.16</v>
      </c>
      <c r="AE32" s="19">
        <v>0</v>
      </c>
      <c r="AF32" s="19">
        <v>0</v>
      </c>
      <c r="AG32" s="19">
        <v>0.04</v>
      </c>
      <c r="AH32" s="19">
        <v>0.06</v>
      </c>
      <c r="AI32" s="19">
        <v>0.48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5.18</v>
      </c>
      <c r="CC32" s="20"/>
      <c r="CD32" s="20"/>
      <c r="CE32" s="16">
        <v>10</v>
      </c>
      <c r="CG32" s="16">
        <v>4</v>
      </c>
      <c r="CH32" s="16">
        <v>4</v>
      </c>
      <c r="CI32" s="16">
        <v>4</v>
      </c>
      <c r="CJ32" s="16">
        <v>400</v>
      </c>
      <c r="CK32" s="16">
        <v>164</v>
      </c>
      <c r="CL32" s="16">
        <v>282</v>
      </c>
      <c r="CM32" s="16">
        <v>4</v>
      </c>
      <c r="CN32" s="16">
        <v>4</v>
      </c>
      <c r="CO32" s="16">
        <v>4</v>
      </c>
      <c r="CP32" s="16">
        <v>0</v>
      </c>
      <c r="CQ32" s="16">
        <v>0</v>
      </c>
      <c r="CR32" s="70"/>
    </row>
    <row r="33" spans="1:95" s="22" customFormat="1" ht="31.5" x14ac:dyDescent="0.25">
      <c r="A33" s="73"/>
      <c r="B33" s="74" t="s">
        <v>122</v>
      </c>
      <c r="C33" s="75"/>
      <c r="D33" s="75">
        <v>3.9</v>
      </c>
      <c r="E33" s="75">
        <v>0</v>
      </c>
      <c r="F33" s="75">
        <v>3.32</v>
      </c>
      <c r="G33" s="75">
        <v>3.32</v>
      </c>
      <c r="H33" s="75">
        <v>48.09</v>
      </c>
      <c r="I33" s="75">
        <v>234.05</v>
      </c>
      <c r="J33" s="75">
        <v>0.42</v>
      </c>
      <c r="K33" s="75">
        <v>1.95</v>
      </c>
      <c r="L33" s="75">
        <v>0</v>
      </c>
      <c r="M33" s="75">
        <v>0</v>
      </c>
      <c r="N33" s="75">
        <v>22.26</v>
      </c>
      <c r="O33" s="75">
        <v>24.74</v>
      </c>
      <c r="P33" s="75">
        <v>1.0900000000000001</v>
      </c>
      <c r="Q33" s="75">
        <v>0</v>
      </c>
      <c r="R33" s="75">
        <v>0</v>
      </c>
      <c r="S33" s="75">
        <v>0.12</v>
      </c>
      <c r="T33" s="75">
        <v>0.96</v>
      </c>
      <c r="U33" s="75">
        <v>144.9</v>
      </c>
      <c r="V33" s="75">
        <v>61.54</v>
      </c>
      <c r="W33" s="75">
        <v>8.61</v>
      </c>
      <c r="X33" s="75">
        <v>5.98</v>
      </c>
      <c r="Y33" s="75">
        <v>22.89</v>
      </c>
      <c r="Z33" s="75">
        <v>0.35</v>
      </c>
      <c r="AA33" s="75">
        <v>0</v>
      </c>
      <c r="AB33" s="75">
        <v>60</v>
      </c>
      <c r="AC33" s="75">
        <v>10</v>
      </c>
      <c r="AD33" s="75">
        <v>1.84</v>
      </c>
      <c r="AE33" s="75">
        <v>0.03</v>
      </c>
      <c r="AF33" s="75">
        <v>0.01</v>
      </c>
      <c r="AG33" s="75">
        <v>0.28000000000000003</v>
      </c>
      <c r="AH33" s="75">
        <v>0.78</v>
      </c>
      <c r="AI33" s="75">
        <v>0.48</v>
      </c>
      <c r="AJ33" s="76">
        <v>0</v>
      </c>
      <c r="AK33" s="76">
        <v>179.11</v>
      </c>
      <c r="AL33" s="76">
        <v>172.31</v>
      </c>
      <c r="AM33" s="76">
        <v>292.3</v>
      </c>
      <c r="AN33" s="76">
        <v>93.73</v>
      </c>
      <c r="AO33" s="76">
        <v>56.47</v>
      </c>
      <c r="AP33" s="76">
        <v>114.11</v>
      </c>
      <c r="AQ33" s="76">
        <v>41.01</v>
      </c>
      <c r="AR33" s="76">
        <v>199.39</v>
      </c>
      <c r="AS33" s="76">
        <v>124.86</v>
      </c>
      <c r="AT33" s="76">
        <v>173.18</v>
      </c>
      <c r="AU33" s="76">
        <v>141.05000000000001</v>
      </c>
      <c r="AV33" s="76">
        <v>76.540000000000006</v>
      </c>
      <c r="AW33" s="76">
        <v>133.87</v>
      </c>
      <c r="AX33" s="76">
        <v>1154.23</v>
      </c>
      <c r="AY33" s="76">
        <v>0</v>
      </c>
      <c r="AZ33" s="76">
        <v>375.46</v>
      </c>
      <c r="BA33" s="76">
        <v>181.55</v>
      </c>
      <c r="BB33" s="76">
        <v>101.26</v>
      </c>
      <c r="BC33" s="76">
        <v>81.67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</v>
      </c>
      <c r="BJ33" s="76">
        <v>0</v>
      </c>
      <c r="BK33" s="76">
        <v>0.2</v>
      </c>
      <c r="BL33" s="76">
        <v>0</v>
      </c>
      <c r="BM33" s="76">
        <v>0.12</v>
      </c>
      <c r="BN33" s="76">
        <v>0.01</v>
      </c>
      <c r="BO33" s="76">
        <v>0.02</v>
      </c>
      <c r="BP33" s="76">
        <v>0</v>
      </c>
      <c r="BQ33" s="76">
        <v>0</v>
      </c>
      <c r="BR33" s="76">
        <v>0</v>
      </c>
      <c r="BS33" s="76">
        <v>0.71</v>
      </c>
      <c r="BT33" s="76">
        <v>0</v>
      </c>
      <c r="BU33" s="76">
        <v>0</v>
      </c>
      <c r="BV33" s="76">
        <v>1.79</v>
      </c>
      <c r="BW33" s="76">
        <v>0</v>
      </c>
      <c r="BX33" s="76">
        <v>0</v>
      </c>
      <c r="BY33" s="76">
        <v>0</v>
      </c>
      <c r="BZ33" s="76">
        <v>0</v>
      </c>
      <c r="CA33" s="76">
        <v>0</v>
      </c>
      <c r="CB33" s="76">
        <v>304.39999999999998</v>
      </c>
      <c r="CC33" s="72"/>
      <c r="CD33" s="72">
        <f>$I$33/$I$35*100</f>
        <v>22.290476190476191</v>
      </c>
      <c r="CE33" s="76">
        <v>10</v>
      </c>
      <c r="CF33" s="76"/>
      <c r="CG33" s="76">
        <v>34.130000000000003</v>
      </c>
      <c r="CH33" s="76">
        <v>20.93</v>
      </c>
      <c r="CI33" s="76">
        <v>27.53</v>
      </c>
      <c r="CJ33" s="76">
        <v>6062.83</v>
      </c>
      <c r="CK33" s="76">
        <v>2483.23</v>
      </c>
      <c r="CL33" s="76">
        <v>4273.03</v>
      </c>
      <c r="CM33" s="76">
        <v>111.18</v>
      </c>
      <c r="CN33" s="76">
        <v>80.59</v>
      </c>
      <c r="CO33" s="76">
        <v>95.88</v>
      </c>
      <c r="CP33" s="76">
        <v>7.5</v>
      </c>
      <c r="CQ33" s="76">
        <v>0.38</v>
      </c>
    </row>
    <row r="34" spans="1:95" s="22" customFormat="1" x14ac:dyDescent="0.25">
      <c r="A34" s="73"/>
      <c r="B34" s="74" t="s">
        <v>123</v>
      </c>
      <c r="C34" s="75"/>
      <c r="D34" s="75">
        <v>30.8</v>
      </c>
      <c r="E34" s="75">
        <v>11.31</v>
      </c>
      <c r="F34" s="75">
        <v>26.96</v>
      </c>
      <c r="G34" s="75">
        <v>22.32</v>
      </c>
      <c r="H34" s="75">
        <v>176.14</v>
      </c>
      <c r="I34" s="75">
        <v>1047.6500000000001</v>
      </c>
      <c r="J34" s="75">
        <v>4.5</v>
      </c>
      <c r="K34" s="75">
        <v>12.48</v>
      </c>
      <c r="L34" s="75">
        <v>0</v>
      </c>
      <c r="M34" s="75">
        <v>0</v>
      </c>
      <c r="N34" s="75">
        <v>59.82</v>
      </c>
      <c r="O34" s="75">
        <v>101.14</v>
      </c>
      <c r="P34" s="75">
        <v>15.18</v>
      </c>
      <c r="Q34" s="75">
        <v>0</v>
      </c>
      <c r="R34" s="75">
        <v>0</v>
      </c>
      <c r="S34" s="75">
        <v>3.17</v>
      </c>
      <c r="T34" s="75">
        <v>10.210000000000001</v>
      </c>
      <c r="U34" s="75">
        <v>1086.4100000000001</v>
      </c>
      <c r="V34" s="75">
        <v>2148.11</v>
      </c>
      <c r="W34" s="75">
        <v>162.65</v>
      </c>
      <c r="X34" s="75">
        <v>150.55000000000001</v>
      </c>
      <c r="Y34" s="75">
        <v>452.68</v>
      </c>
      <c r="Z34" s="75">
        <v>7.27</v>
      </c>
      <c r="AA34" s="75">
        <v>68.95</v>
      </c>
      <c r="AB34" s="75">
        <v>6686.85</v>
      </c>
      <c r="AC34" s="75">
        <v>1421.04</v>
      </c>
      <c r="AD34" s="75">
        <v>11.44</v>
      </c>
      <c r="AE34" s="75">
        <v>0.57999999999999996</v>
      </c>
      <c r="AF34" s="75">
        <v>0.45</v>
      </c>
      <c r="AG34" s="75">
        <v>6.32</v>
      </c>
      <c r="AH34" s="75">
        <v>13.15</v>
      </c>
      <c r="AI34" s="75">
        <v>66.91</v>
      </c>
      <c r="AJ34" s="76">
        <v>0</v>
      </c>
      <c r="AK34" s="76">
        <v>1348.63</v>
      </c>
      <c r="AL34" s="76">
        <v>1181.68</v>
      </c>
      <c r="AM34" s="76">
        <v>1986.66</v>
      </c>
      <c r="AN34" s="76">
        <v>1619.24</v>
      </c>
      <c r="AO34" s="76">
        <v>519.34</v>
      </c>
      <c r="AP34" s="76">
        <v>1115.81</v>
      </c>
      <c r="AQ34" s="76">
        <v>326.31</v>
      </c>
      <c r="AR34" s="76">
        <v>876.76</v>
      </c>
      <c r="AS34" s="76">
        <v>780.75</v>
      </c>
      <c r="AT34" s="76">
        <v>1214.76</v>
      </c>
      <c r="AU34" s="76">
        <v>1260.06</v>
      </c>
      <c r="AV34" s="76">
        <v>729.26</v>
      </c>
      <c r="AW34" s="76">
        <v>690.42</v>
      </c>
      <c r="AX34" s="76">
        <v>4263.1899999999996</v>
      </c>
      <c r="AY34" s="76">
        <v>2.7</v>
      </c>
      <c r="AZ34" s="76">
        <v>1209.02</v>
      </c>
      <c r="BA34" s="76">
        <v>837.57</v>
      </c>
      <c r="BB34" s="76">
        <v>526.16</v>
      </c>
      <c r="BC34" s="76">
        <v>339.33</v>
      </c>
      <c r="BD34" s="76">
        <v>0</v>
      </c>
      <c r="BE34" s="76">
        <v>0</v>
      </c>
      <c r="BF34" s="76">
        <v>0</v>
      </c>
      <c r="BG34" s="76">
        <v>0</v>
      </c>
      <c r="BH34" s="76">
        <v>0</v>
      </c>
      <c r="BI34" s="76">
        <v>0</v>
      </c>
      <c r="BJ34" s="76">
        <v>0</v>
      </c>
      <c r="BK34" s="76">
        <v>1.47</v>
      </c>
      <c r="BL34" s="76">
        <v>0</v>
      </c>
      <c r="BM34" s="76">
        <v>0.79</v>
      </c>
      <c r="BN34" s="76">
        <v>0.06</v>
      </c>
      <c r="BO34" s="76">
        <v>0.13</v>
      </c>
      <c r="BP34" s="76">
        <v>0</v>
      </c>
      <c r="BQ34" s="76">
        <v>0</v>
      </c>
      <c r="BR34" s="76">
        <v>0.02</v>
      </c>
      <c r="BS34" s="76">
        <v>4.91</v>
      </c>
      <c r="BT34" s="76">
        <v>0</v>
      </c>
      <c r="BU34" s="76">
        <v>0</v>
      </c>
      <c r="BV34" s="76">
        <v>11.98</v>
      </c>
      <c r="BW34" s="76">
        <v>0.05</v>
      </c>
      <c r="BX34" s="76">
        <v>0</v>
      </c>
      <c r="BY34" s="76">
        <v>0</v>
      </c>
      <c r="BZ34" s="76">
        <v>0</v>
      </c>
      <c r="CA34" s="76">
        <v>0</v>
      </c>
      <c r="CB34" s="76">
        <v>1358.86</v>
      </c>
      <c r="CC34" s="72"/>
      <c r="CD34" s="72"/>
      <c r="CE34" s="76">
        <v>1183.43</v>
      </c>
      <c r="CF34" s="76"/>
      <c r="CG34" s="76">
        <v>359.29</v>
      </c>
      <c r="CH34" s="76">
        <v>143.82</v>
      </c>
      <c r="CI34" s="76">
        <v>251.55</v>
      </c>
      <c r="CJ34" s="76">
        <v>22924.99</v>
      </c>
      <c r="CK34" s="76">
        <v>9690.41</v>
      </c>
      <c r="CL34" s="76">
        <v>16307.7</v>
      </c>
      <c r="CM34" s="76">
        <v>502.85</v>
      </c>
      <c r="CN34" s="76">
        <v>364.38</v>
      </c>
      <c r="CO34" s="76">
        <v>433.96</v>
      </c>
      <c r="CP34" s="76">
        <v>19.649999999999999</v>
      </c>
      <c r="CQ34" s="76">
        <v>1.72</v>
      </c>
    </row>
    <row r="35" spans="1:95" ht="47.25" x14ac:dyDescent="0.25">
      <c r="A35" s="17"/>
      <c r="B35" s="18" t="s">
        <v>124</v>
      </c>
      <c r="C35" s="19"/>
      <c r="D35" s="19">
        <v>31.5</v>
      </c>
      <c r="E35" s="19">
        <v>0</v>
      </c>
      <c r="F35" s="19">
        <v>35.25</v>
      </c>
      <c r="G35" s="19">
        <v>0</v>
      </c>
      <c r="H35" s="19">
        <v>152.25</v>
      </c>
      <c r="I35" s="19">
        <v>1050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337.5</v>
      </c>
      <c r="AD35" s="19">
        <v>0</v>
      </c>
      <c r="AE35" s="19">
        <v>0.60000000000000009</v>
      </c>
      <c r="AF35" s="19">
        <v>0.67500000000000004</v>
      </c>
      <c r="AG35" s="19"/>
      <c r="AH35" s="19"/>
      <c r="AI35" s="19">
        <v>33.75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v>0</v>
      </c>
      <c r="CJ35" s="16"/>
      <c r="CK35" s="16"/>
      <c r="CL35" s="16">
        <v>0</v>
      </c>
      <c r="CM35" s="16"/>
      <c r="CN35" s="16"/>
      <c r="CO35" s="16">
        <v>0</v>
      </c>
      <c r="CP35" s="16"/>
      <c r="CQ35" s="16"/>
    </row>
    <row r="36" spans="1:95" x14ac:dyDescent="0.25">
      <c r="A36" s="17"/>
      <c r="B36" s="18" t="s">
        <v>125</v>
      </c>
      <c r="C36" s="19"/>
      <c r="D36" s="19">
        <f t="shared" ref="D36:I36" si="0">D34-D35</f>
        <v>-0.69999999999999929</v>
      </c>
      <c r="E36" s="19">
        <f t="shared" si="0"/>
        <v>11.31</v>
      </c>
      <c r="F36" s="19">
        <f t="shared" si="0"/>
        <v>-8.2899999999999991</v>
      </c>
      <c r="G36" s="19">
        <f t="shared" si="0"/>
        <v>22.32</v>
      </c>
      <c r="H36" s="19">
        <f t="shared" si="0"/>
        <v>23.889999999999986</v>
      </c>
      <c r="I36" s="19">
        <f t="shared" si="0"/>
        <v>-2.3499999999999091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>
        <f t="shared" ref="V36:AF36" si="1">V34-V35</f>
        <v>2148.11</v>
      </c>
      <c r="W36" s="19">
        <f t="shared" si="1"/>
        <v>162.65</v>
      </c>
      <c r="X36" s="19">
        <f t="shared" si="1"/>
        <v>150.55000000000001</v>
      </c>
      <c r="Y36" s="19">
        <f t="shared" si="1"/>
        <v>452.68</v>
      </c>
      <c r="Z36" s="19">
        <f t="shared" si="1"/>
        <v>7.27</v>
      </c>
      <c r="AA36" s="19">
        <f t="shared" si="1"/>
        <v>68.95</v>
      </c>
      <c r="AB36" s="19">
        <f t="shared" si="1"/>
        <v>6686.85</v>
      </c>
      <c r="AC36" s="19">
        <f t="shared" si="1"/>
        <v>1083.54</v>
      </c>
      <c r="AD36" s="19">
        <f t="shared" si="1"/>
        <v>11.44</v>
      </c>
      <c r="AE36" s="19">
        <f t="shared" si="1"/>
        <v>-2.0000000000000129E-2</v>
      </c>
      <c r="AF36" s="19">
        <f t="shared" si="1"/>
        <v>-0.22500000000000003</v>
      </c>
      <c r="AG36" s="19"/>
      <c r="AH36" s="19"/>
      <c r="AI36" s="19">
        <f>AI34-AI35</f>
        <v>33.159999999999997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>
        <f>CI34-CI35</f>
        <v>251.55</v>
      </c>
      <c r="CJ36" s="16"/>
      <c r="CK36" s="16"/>
      <c r="CL36" s="16">
        <f>CL34-CL35</f>
        <v>16307.7</v>
      </c>
      <c r="CM36" s="16"/>
      <c r="CN36" s="16"/>
      <c r="CO36" s="16">
        <f>CO34-CO35</f>
        <v>433.96</v>
      </c>
      <c r="CP36" s="16"/>
      <c r="CQ36" s="16"/>
    </row>
    <row r="37" spans="1:95" ht="31.5" x14ac:dyDescent="0.25">
      <c r="A37" s="17"/>
      <c r="B37" s="18" t="s">
        <v>126</v>
      </c>
      <c r="C37" s="19"/>
      <c r="D37" s="19">
        <v>12</v>
      </c>
      <c r="E37" s="19"/>
      <c r="F37" s="19">
        <v>24</v>
      </c>
      <c r="G37" s="19"/>
      <c r="H37" s="19">
        <v>64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20"/>
      <c r="CD37" s="20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128</v>
      </c>
      <c r="B1" s="81" t="s">
        <v>129</v>
      </c>
      <c r="C1" s="82"/>
      <c r="D1" s="83"/>
      <c r="E1" s="24" t="s">
        <v>130</v>
      </c>
      <c r="F1" s="25"/>
      <c r="I1" s="24" t="s">
        <v>131</v>
      </c>
      <c r="J1" s="26"/>
    </row>
    <row r="2" spans="1:10" ht="7.5" customHeight="1" thickBot="1" x14ac:dyDescent="0.3"/>
    <row r="3" spans="1:10" ht="15.75" thickBot="1" x14ac:dyDescent="0.3">
      <c r="A3" s="27" t="s">
        <v>132</v>
      </c>
      <c r="B3" s="28" t="s">
        <v>133</v>
      </c>
      <c r="C3" s="28" t="s">
        <v>134</v>
      </c>
      <c r="D3" s="28" t="s">
        <v>135</v>
      </c>
      <c r="E3" s="28" t="s">
        <v>136</v>
      </c>
      <c r="F3" s="28" t="s">
        <v>137</v>
      </c>
      <c r="G3" s="28" t="s">
        <v>138</v>
      </c>
      <c r="H3" s="28" t="s">
        <v>139</v>
      </c>
      <c r="I3" s="28" t="s">
        <v>140</v>
      </c>
      <c r="J3" s="29" t="s">
        <v>141</v>
      </c>
    </row>
    <row r="4" spans="1:10" x14ac:dyDescent="0.25">
      <c r="A4" s="30" t="s">
        <v>101</v>
      </c>
      <c r="B4" s="31" t="s">
        <v>142</v>
      </c>
      <c r="C4" s="64" t="s">
        <v>159</v>
      </c>
      <c r="D4" s="33" t="s">
        <v>102</v>
      </c>
      <c r="E4" s="34">
        <v>160</v>
      </c>
      <c r="F4" s="35"/>
      <c r="G4" s="34">
        <v>197.62987557760002</v>
      </c>
      <c r="H4" s="34">
        <v>5.22</v>
      </c>
      <c r="I4" s="34">
        <v>8.66</v>
      </c>
      <c r="J4" s="36">
        <v>25.35</v>
      </c>
    </row>
    <row r="5" spans="1:10" x14ac:dyDescent="0.25">
      <c r="A5" s="37"/>
      <c r="B5" s="38"/>
      <c r="C5" s="65" t="s">
        <v>129</v>
      </c>
      <c r="D5" s="39" t="s">
        <v>103</v>
      </c>
      <c r="E5" s="40">
        <v>20</v>
      </c>
      <c r="F5" s="41"/>
      <c r="G5" s="40">
        <v>44.780199999999994</v>
      </c>
      <c r="H5" s="40">
        <v>1.32</v>
      </c>
      <c r="I5" s="40">
        <v>0.13</v>
      </c>
      <c r="J5" s="42">
        <v>9.3800000000000008</v>
      </c>
    </row>
    <row r="6" spans="1:10" x14ac:dyDescent="0.25">
      <c r="A6" s="37"/>
      <c r="B6" s="43" t="s">
        <v>143</v>
      </c>
      <c r="C6" s="65" t="s">
        <v>160</v>
      </c>
      <c r="D6" s="39" t="s">
        <v>104</v>
      </c>
      <c r="E6" s="40">
        <v>20</v>
      </c>
      <c r="F6" s="41"/>
      <c r="G6" s="40">
        <v>16.328130527800003</v>
      </c>
      <c r="H6" s="40">
        <v>0.14000000000000001</v>
      </c>
      <c r="I6" s="40">
        <v>1.27</v>
      </c>
      <c r="J6" s="42">
        <v>1.1399999999999999</v>
      </c>
    </row>
    <row r="7" spans="1:10" x14ac:dyDescent="0.25">
      <c r="A7" s="37"/>
      <c r="B7" s="43" t="s">
        <v>144</v>
      </c>
      <c r="C7" s="65" t="s">
        <v>161</v>
      </c>
      <c r="D7" s="39" t="s">
        <v>105</v>
      </c>
      <c r="E7" s="40">
        <v>150</v>
      </c>
      <c r="F7" s="41"/>
      <c r="G7" s="40">
        <v>28.994877073170716</v>
      </c>
      <c r="H7" s="40">
        <v>0.09</v>
      </c>
      <c r="I7" s="40">
        <v>0.02</v>
      </c>
      <c r="J7" s="42">
        <v>7.38</v>
      </c>
    </row>
    <row r="8" spans="1:10" x14ac:dyDescent="0.25">
      <c r="A8" s="37"/>
      <c r="B8" s="43" t="s">
        <v>145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146</v>
      </c>
      <c r="B11" s="50" t="s">
        <v>145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147</v>
      </c>
      <c r="B14" s="51" t="s">
        <v>148</v>
      </c>
      <c r="C14" s="66" t="s">
        <v>162</v>
      </c>
      <c r="D14" s="53" t="s">
        <v>111</v>
      </c>
      <c r="E14" s="54">
        <v>150</v>
      </c>
      <c r="F14" s="55"/>
      <c r="G14" s="54">
        <v>90.763354499999991</v>
      </c>
      <c r="H14" s="54">
        <v>2.02</v>
      </c>
      <c r="I14" s="54">
        <v>3.29</v>
      </c>
      <c r="J14" s="56">
        <v>13.71</v>
      </c>
    </row>
    <row r="15" spans="1:10" x14ac:dyDescent="0.25">
      <c r="A15" s="37"/>
      <c r="B15" s="43" t="s">
        <v>149</v>
      </c>
      <c r="C15" s="65" t="s">
        <v>163</v>
      </c>
      <c r="D15" s="39" t="s">
        <v>112</v>
      </c>
      <c r="E15" s="40">
        <v>180</v>
      </c>
      <c r="F15" s="41"/>
      <c r="G15" s="40">
        <v>132.5593575</v>
      </c>
      <c r="H15" s="40">
        <v>3.4</v>
      </c>
      <c r="I15" s="40">
        <v>4.3499999999999996</v>
      </c>
      <c r="J15" s="42">
        <v>21.47</v>
      </c>
    </row>
    <row r="16" spans="1:10" x14ac:dyDescent="0.25">
      <c r="A16" s="37"/>
      <c r="B16" s="43" t="s">
        <v>150</v>
      </c>
      <c r="C16" s="65" t="s">
        <v>164</v>
      </c>
      <c r="D16" s="39" t="s">
        <v>113</v>
      </c>
      <c r="E16" s="40">
        <v>60</v>
      </c>
      <c r="F16" s="41"/>
      <c r="G16" s="40">
        <v>85.306571999999989</v>
      </c>
      <c r="H16" s="40">
        <v>9.8699999999999992</v>
      </c>
      <c r="I16" s="40">
        <v>3.17</v>
      </c>
      <c r="J16" s="42">
        <v>4.25</v>
      </c>
    </row>
    <row r="17" spans="1:10" x14ac:dyDescent="0.25">
      <c r="A17" s="37"/>
      <c r="B17" s="43" t="s">
        <v>151</v>
      </c>
      <c r="C17" s="65" t="s">
        <v>129</v>
      </c>
      <c r="D17" s="39" t="s">
        <v>103</v>
      </c>
      <c r="E17" s="40">
        <v>20</v>
      </c>
      <c r="F17" s="41"/>
      <c r="G17" s="40">
        <v>44.780199999999994</v>
      </c>
      <c r="H17" s="40">
        <v>1.32</v>
      </c>
      <c r="I17" s="40">
        <v>0.13</v>
      </c>
      <c r="J17" s="42">
        <v>9.3800000000000008</v>
      </c>
    </row>
    <row r="18" spans="1:10" x14ac:dyDescent="0.25">
      <c r="A18" s="37"/>
      <c r="B18" s="43" t="s">
        <v>152</v>
      </c>
      <c r="C18" s="65" t="s">
        <v>129</v>
      </c>
      <c r="D18" s="39" t="s">
        <v>114</v>
      </c>
      <c r="E18" s="40">
        <v>30</v>
      </c>
      <c r="F18" s="41"/>
      <c r="G18" s="40">
        <v>58.013999999999996</v>
      </c>
      <c r="H18" s="40">
        <v>1.98</v>
      </c>
      <c r="I18" s="40">
        <v>0.36</v>
      </c>
      <c r="J18" s="42">
        <v>12.51</v>
      </c>
    </row>
    <row r="19" spans="1:10" x14ac:dyDescent="0.25">
      <c r="A19" s="37"/>
      <c r="B19" s="43" t="s">
        <v>153</v>
      </c>
      <c r="C19" s="65" t="s">
        <v>165</v>
      </c>
      <c r="D19" s="39" t="s">
        <v>115</v>
      </c>
      <c r="E19" s="40">
        <v>150</v>
      </c>
      <c r="F19" s="41"/>
      <c r="G19" s="40">
        <v>46.031970000000001</v>
      </c>
      <c r="H19" s="40">
        <v>0.26</v>
      </c>
      <c r="I19" s="40">
        <v>0.26</v>
      </c>
      <c r="J19" s="42">
        <v>11.29</v>
      </c>
    </row>
    <row r="20" spans="1:10" ht="30" x14ac:dyDescent="0.25">
      <c r="A20" s="37"/>
      <c r="B20" s="43" t="s">
        <v>154</v>
      </c>
      <c r="C20" s="65" t="s">
        <v>166</v>
      </c>
      <c r="D20" s="39" t="s">
        <v>116</v>
      </c>
      <c r="E20" s="40">
        <v>30</v>
      </c>
      <c r="F20" s="41"/>
      <c r="G20" s="40">
        <v>27.807548999999998</v>
      </c>
      <c r="H20" s="40">
        <v>0.46</v>
      </c>
      <c r="I20" s="40">
        <v>1.79</v>
      </c>
      <c r="J20" s="42">
        <v>2.8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ht="30" x14ac:dyDescent="0.25">
      <c r="A23" s="30" t="s">
        <v>118</v>
      </c>
      <c r="B23" s="50" t="s">
        <v>155</v>
      </c>
      <c r="C23" s="64" t="s">
        <v>167</v>
      </c>
      <c r="D23" s="33" t="s">
        <v>119</v>
      </c>
      <c r="E23" s="34">
        <v>150</v>
      </c>
      <c r="F23" s="35"/>
      <c r="G23" s="34">
        <v>119.28306600000001</v>
      </c>
      <c r="H23" s="34">
        <v>2.42</v>
      </c>
      <c r="I23" s="34">
        <v>3.17</v>
      </c>
      <c r="J23" s="36">
        <v>20.48</v>
      </c>
    </row>
    <row r="24" spans="1:10" x14ac:dyDescent="0.25">
      <c r="A24" s="37"/>
      <c r="B24" s="62" t="s">
        <v>152</v>
      </c>
      <c r="C24" s="65" t="s">
        <v>129</v>
      </c>
      <c r="D24" s="39" t="s">
        <v>103</v>
      </c>
      <c r="E24" s="40">
        <v>20</v>
      </c>
      <c r="F24" s="41"/>
      <c r="G24" s="40">
        <v>44.780199999999994</v>
      </c>
      <c r="H24" s="40">
        <v>1.32</v>
      </c>
      <c r="I24" s="40">
        <v>0.13</v>
      </c>
      <c r="J24" s="42">
        <v>9.3800000000000008</v>
      </c>
    </row>
    <row r="25" spans="1:10" x14ac:dyDescent="0.25">
      <c r="A25" s="37"/>
      <c r="B25" s="57"/>
      <c r="C25" s="67" t="s">
        <v>168</v>
      </c>
      <c r="D25" s="58" t="s">
        <v>120</v>
      </c>
      <c r="E25" s="59">
        <v>150</v>
      </c>
      <c r="F25" s="60"/>
      <c r="G25" s="59">
        <v>14.414604000000001</v>
      </c>
      <c r="H25" s="59">
        <v>0.06</v>
      </c>
      <c r="I25" s="59">
        <v>0.01</v>
      </c>
      <c r="J25" s="61">
        <v>3.71</v>
      </c>
    </row>
    <row r="26" spans="1:10" ht="15.75" thickBot="1" x14ac:dyDescent="0.3">
      <c r="A26" s="44"/>
      <c r="B26" s="45"/>
      <c r="C26" s="68" t="s">
        <v>169</v>
      </c>
      <c r="D26" s="46" t="s">
        <v>121</v>
      </c>
      <c r="E26" s="47">
        <v>20</v>
      </c>
      <c r="F26" s="48"/>
      <c r="G26" s="47">
        <v>55.575999999999993</v>
      </c>
      <c r="H26" s="47">
        <v>0.1</v>
      </c>
      <c r="I26" s="47">
        <v>0</v>
      </c>
      <c r="J26" s="49">
        <v>14.52</v>
      </c>
    </row>
    <row r="27" spans="1:10" x14ac:dyDescent="0.25">
      <c r="A27" s="37" t="s">
        <v>156</v>
      </c>
      <c r="B27" s="31" t="s">
        <v>142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151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152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144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157</v>
      </c>
      <c r="B33" s="50" t="s">
        <v>158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155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152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145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45175.355497685188</v>
      </c>
    </row>
    <row r="2" spans="1:2" x14ac:dyDescent="0.2">
      <c r="A2" t="s">
        <v>80</v>
      </c>
      <c r="B2" s="13">
        <v>45176.626909722225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06.09.2023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2023-10-12T05:46:20Z</cp:lastPrinted>
  <dcterms:created xsi:type="dcterms:W3CDTF">2002-09-22T07:35:02Z</dcterms:created>
  <dcterms:modified xsi:type="dcterms:W3CDTF">2023-10-12T05:46:21Z</dcterms:modified>
</cp:coreProperties>
</file>