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5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4" i="1"/>
  <c r="A23" i="1"/>
  <c r="A12" i="1"/>
  <c r="CD33" i="1"/>
  <c r="CD27" i="1"/>
  <c r="CD18" i="1"/>
  <c r="CD15" i="1"/>
  <c r="AA36" i="1"/>
  <c r="AF36" i="1"/>
  <c r="V36" i="1"/>
  <c r="CO36" i="1"/>
  <c r="CL36" i="1"/>
  <c r="CI36" i="1"/>
  <c r="AI36" i="1"/>
  <c r="AE36" i="1"/>
  <c r="AD36" i="1"/>
  <c r="AC36" i="1"/>
  <c r="AB36" i="1"/>
  <c r="Z36" i="1"/>
  <c r="Y36" i="1"/>
  <c r="X36" i="1"/>
  <c r="W36" i="1"/>
  <c r="I36" i="1"/>
  <c r="H36" i="1"/>
  <c r="G36" i="1"/>
  <c r="F36" i="1"/>
  <c r="E36" i="1"/>
  <c r="D36" i="1"/>
  <c r="A32" i="1"/>
  <c r="C32" i="1"/>
  <c r="A31" i="1"/>
  <c r="C31" i="1"/>
  <c r="C30" i="1"/>
  <c r="A29" i="1"/>
  <c r="C29" i="1"/>
  <c r="A26" i="1"/>
  <c r="C26" i="1"/>
  <c r="A25" i="1"/>
  <c r="C25" i="1"/>
  <c r="C24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<sst xmlns="http://schemas.openxmlformats.org/spreadsheetml/2006/main" count="204" uniqueCount="169">
  <si>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</si>
  <si>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</si>
  <si>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</si>
  <si>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</si>
  <si>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</si>
  <si>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</si>
  <si>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</si>
  <si>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</si>
  <si>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</si>
  <si>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</si>
  <si>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</si>
  <si>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</si>
  <si>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</si>
  <si>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</si>
  <si>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</si>
  <si>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</si>
  <si>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</si>
  <si>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</si>
  <si>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</si>
  <si>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</si>
  <si>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</si>
  <si>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</si>
  <si>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</si>
  <si>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</si>
  <si>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</si>
  <si>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</si>
  <si>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</si>
  <si>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</si>
  <si>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</si>
  <si>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</si>
  <si>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</si>
  <si>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</si>
  <si>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</si>
  <si>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</si>
  <si>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</si>
  <si>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</si>
  <si>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</si>
  <si>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</si>
  <si>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</si>
  <si>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</si>
  <si>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</si>
  <si>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</si>
  <si>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</si>
  <si>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</si>
  <si>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</si>
  <si>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</si>
  <si>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</si>
  <si>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</si>
  <si>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</si>
  <si>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</si>
  <si>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</si>
  <si>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</si>
  <si>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</si>
  <si>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</si>
  <si>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</si>
  <si>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</si>
  <si>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</si>
  <si>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</si>
  <si>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</si>
  <si>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</si>
  <si>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</si>
  <si>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</si>
  <si>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</si>
  <si>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</si>
  <si>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</si>
  <si>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</si>
  <si>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</si>
  <si>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</si>
  <si>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</si>
  <si>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</si>
  <si>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</si>
  <si>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</si>
  <si>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</si>
  <si>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</si>
  <si>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</si>
  <si>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</si>
  <si>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</si>
  <si>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</si>
  <si>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</si>
  <si>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</si>
  <si>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</si>
  <si>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</si>
  <si>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</si>
  <si>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</si>
  <si>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</si>
  <si>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</si>
  <si>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</si>
  <si>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</si>
  <si>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</si>
  <si>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</si>
  <si>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</si>
  <si>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</si>
  <si>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</si>
  <si>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</si>
  <si>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</si>
  <si>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</si>
  <si>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</si>
  <si>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</si>
  <si>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</si>
  <si>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</si>
  <si>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</si>
  <si>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</si>
  <si>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Каша геркулесовая безмолочная с маслом растительным  (150 г)</t>
  </si>
  <si>
    <t>Хлеб пшеничный</t>
  </si>
  <si>
    <t>Чай с лимоном (вариант 2)</t>
  </si>
  <si>
    <t>Булочка Российская</t>
  </si>
  <si>
    <t>Итого за 'Завтрак'</t>
  </si>
  <si>
    <t>10:00</t>
  </si>
  <si>
    <t>Апельсины</t>
  </si>
  <si>
    <t>Итого за '10:00'</t>
  </si>
  <si>
    <t>Обед</t>
  </si>
  <si>
    <t>Салат из отварной свеклы с изюмом и растительным маслом</t>
  </si>
  <si>
    <t>Биточки (котлеты) из мяса кур</t>
  </si>
  <si>
    <t>Макаронные изделия отварные</t>
  </si>
  <si>
    <t>Хлеб ржаной</t>
  </si>
  <si>
    <t>Компот из смородины</t>
  </si>
  <si>
    <t>Щи из свежей капусты с крупой</t>
  </si>
  <si>
    <t>Итого за 'Обед'</t>
  </si>
  <si>
    <t>Полдник</t>
  </si>
  <si>
    <t>Запеканка морковная (вариант 2)</t>
  </si>
  <si>
    <t>Чай (вариант 2)</t>
  </si>
  <si>
    <t>Джем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</si>
  <si>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</si>
  <si>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</si>
  <si>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</si>
  <si>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</si>
  <si>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</si>
  <si>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05.09.2023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</si>
  <si>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</si>
  <si>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</si>
  <si>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</si>
  <si>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</si>
  <si>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</si>
  <si>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</si>
  <si>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</si>
  <si>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</si>
  <si>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</si>
  <si>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</si>
  <si>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</si>
  <si>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</si>
  <si>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</si>
  <si>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</si>
  <si>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</si>
  <si>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</si>
  <si>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</si>
  <si>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</si>
  <si>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</si>
  <si>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</si>
  <si>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</si>
  <si>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</si>
  <si>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</si>
  <si>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</si>
  <si>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</si>
  <si>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</si>
  <si>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</si>
  <si>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</si>
  <si>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</si>
  <si>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</si>
  <si>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</si>
  <si>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29/10</t>
  </si>
  <si>
    <t>11/12</t>
  </si>
  <si>
    <t>38/1</t>
  </si>
  <si>
    <t>5/9</t>
  </si>
  <si>
    <t>46/3</t>
  </si>
  <si>
    <t>6/10</t>
  </si>
  <si>
    <t>8/2</t>
  </si>
  <si>
    <t>58/3</t>
  </si>
  <si>
    <t>27/10</t>
  </si>
  <si>
    <t>МЕНЮ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</si>
</sst>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7"/>
  <sheetViews>
    <sheetView tabSelected="1" zoomScaleNormal="100" workbookViewId="0">
      <selection activeCell="A8" sqref="A8:CQ3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"5 сентября 2023 г."</f>
        <v>5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Сад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78.75" x14ac:dyDescent="0.25">
      <c r="A11" s="17" t="str">
        <f>"8/4"</f>
        <v>8/4</v>
      </c>
      <c r="B11" s="18" t="s">
        <v>102</v>
      </c>
      <c r="C11" s="19" t="str">
        <f>"150"</f>
        <v>150</v>
      </c>
      <c r="D11" s="19">
        <v>3.25</v>
      </c>
      <c r="E11" s="19">
        <v>0</v>
      </c>
      <c r="F11" s="19">
        <v>5.31</v>
      </c>
      <c r="G11" s="19">
        <v>5.31</v>
      </c>
      <c r="H11" s="19">
        <v>20.21</v>
      </c>
      <c r="I11" s="19">
        <v>139.46332199999998</v>
      </c>
      <c r="J11" s="19">
        <v>0.85</v>
      </c>
      <c r="K11" s="19">
        <v>2.44</v>
      </c>
      <c r="L11" s="19">
        <v>0</v>
      </c>
      <c r="M11" s="19">
        <v>0</v>
      </c>
      <c r="N11" s="19">
        <v>3.25</v>
      </c>
      <c r="O11" s="19">
        <v>15.42</v>
      </c>
      <c r="P11" s="19">
        <v>1.54</v>
      </c>
      <c r="Q11" s="19">
        <v>0</v>
      </c>
      <c r="R11" s="19">
        <v>0</v>
      </c>
      <c r="S11" s="19">
        <v>0</v>
      </c>
      <c r="T11" s="19">
        <v>0.84</v>
      </c>
      <c r="U11" s="19">
        <v>149.09</v>
      </c>
      <c r="V11" s="19">
        <v>88.33</v>
      </c>
      <c r="W11" s="19">
        <v>15.04</v>
      </c>
      <c r="X11" s="19">
        <v>33.17</v>
      </c>
      <c r="Y11" s="19">
        <v>82.69</v>
      </c>
      <c r="Z11" s="19">
        <v>0.96</v>
      </c>
      <c r="AA11" s="19">
        <v>0</v>
      </c>
      <c r="AB11" s="19">
        <v>0</v>
      </c>
      <c r="AC11" s="19">
        <v>0</v>
      </c>
      <c r="AD11" s="19">
        <v>2.08</v>
      </c>
      <c r="AE11" s="19">
        <v>0.1</v>
      </c>
      <c r="AF11" s="19">
        <v>0.02</v>
      </c>
      <c r="AG11" s="19">
        <v>0.23</v>
      </c>
      <c r="AH11" s="19">
        <v>1.24</v>
      </c>
      <c r="AI11" s="19">
        <v>0</v>
      </c>
      <c r="AJ11" s="16">
        <v>0</v>
      </c>
      <c r="AK11" s="16">
        <v>148.18</v>
      </c>
      <c r="AL11" s="16">
        <v>105.31</v>
      </c>
      <c r="AM11" s="16">
        <v>168.02</v>
      </c>
      <c r="AN11" s="16">
        <v>111.13</v>
      </c>
      <c r="AO11" s="16">
        <v>32.28</v>
      </c>
      <c r="AP11" s="16">
        <v>100.55</v>
      </c>
      <c r="AQ11" s="16">
        <v>51.6</v>
      </c>
      <c r="AR11" s="16">
        <v>142.09</v>
      </c>
      <c r="AS11" s="16">
        <v>128.6</v>
      </c>
      <c r="AT11" s="16">
        <v>194.75</v>
      </c>
      <c r="AU11" s="16">
        <v>242.37</v>
      </c>
      <c r="AV11" s="16">
        <v>64.56</v>
      </c>
      <c r="AW11" s="16">
        <v>269.63</v>
      </c>
      <c r="AX11" s="16">
        <v>515.44000000000005</v>
      </c>
      <c r="AY11" s="16">
        <v>0</v>
      </c>
      <c r="AZ11" s="16">
        <v>169.61</v>
      </c>
      <c r="BA11" s="16">
        <v>136</v>
      </c>
      <c r="BB11" s="16">
        <v>117.22</v>
      </c>
      <c r="BC11" s="16">
        <v>74.62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0.01</v>
      </c>
      <c r="BJ11" s="16">
        <v>0</v>
      </c>
      <c r="BK11" s="16">
        <v>0.56999999999999995</v>
      </c>
      <c r="BL11" s="16">
        <v>0</v>
      </c>
      <c r="BM11" s="16">
        <v>0.17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1.44</v>
      </c>
      <c r="BT11" s="16">
        <v>0</v>
      </c>
      <c r="BU11" s="16">
        <v>0</v>
      </c>
      <c r="BV11" s="16">
        <v>2.77</v>
      </c>
      <c r="BW11" s="16">
        <v>0.01</v>
      </c>
      <c r="BX11" s="16">
        <v>0</v>
      </c>
      <c r="BY11" s="16">
        <v>0</v>
      </c>
      <c r="BZ11" s="16">
        <v>0</v>
      </c>
      <c r="CA11" s="16">
        <v>0</v>
      </c>
      <c r="CB11" s="16">
        <v>138.25</v>
      </c>
      <c r="CC11" s="20"/>
      <c r="CD11" s="20"/>
      <c r="CE11" s="16">
        <v>0</v>
      </c>
      <c r="CF11" s="16"/>
      <c r="CG11" s="16">
        <v>26.4</v>
      </c>
      <c r="CH11" s="16">
        <v>12.8</v>
      </c>
      <c r="CI11" s="16">
        <v>19.600000000000001</v>
      </c>
      <c r="CJ11" s="16">
        <v>1535.27</v>
      </c>
      <c r="CK11" s="16">
        <v>739.67</v>
      </c>
      <c r="CL11" s="16">
        <v>1137.47</v>
      </c>
      <c r="CM11" s="16">
        <v>28.1</v>
      </c>
      <c r="CN11" s="16">
        <v>17.809999999999999</v>
      </c>
      <c r="CO11" s="16">
        <v>22.96</v>
      </c>
      <c r="CP11" s="16">
        <v>3</v>
      </c>
      <c r="CQ11" s="16">
        <v>0.38</v>
      </c>
      <c r="CR11" s="69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3800</v>
      </c>
      <c r="CK12" s="16">
        <v>1464</v>
      </c>
      <c r="CL12" s="16">
        <v>2632</v>
      </c>
      <c r="CM12" s="16">
        <v>30.4</v>
      </c>
      <c r="CN12" s="16">
        <v>30.4</v>
      </c>
      <c r="CO12" s="16">
        <v>30.4</v>
      </c>
      <c r="CP12" s="16">
        <v>0</v>
      </c>
      <c r="CQ12" s="16">
        <v>0</v>
      </c>
      <c r="CR12" s="69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"200"</f>
        <v>200</v>
      </c>
      <c r="D13" s="19">
        <v>0.12</v>
      </c>
      <c r="E13" s="19">
        <v>0</v>
      </c>
      <c r="F13" s="19">
        <v>0.02</v>
      </c>
      <c r="G13" s="19">
        <v>0.02</v>
      </c>
      <c r="H13" s="19">
        <v>5.0599999999999996</v>
      </c>
      <c r="I13" s="19">
        <v>20.530314146341457</v>
      </c>
      <c r="J13" s="19">
        <v>0</v>
      </c>
      <c r="K13" s="19">
        <v>0</v>
      </c>
      <c r="L13" s="19">
        <v>0</v>
      </c>
      <c r="M13" s="19">
        <v>0</v>
      </c>
      <c r="N13" s="19">
        <v>4.93</v>
      </c>
      <c r="O13" s="19">
        <v>0</v>
      </c>
      <c r="P13" s="19">
        <v>0.13</v>
      </c>
      <c r="Q13" s="19">
        <v>0</v>
      </c>
      <c r="R13" s="19">
        <v>0</v>
      </c>
      <c r="S13" s="19">
        <v>0.28000000000000003</v>
      </c>
      <c r="T13" s="19">
        <v>0.05</v>
      </c>
      <c r="U13" s="19">
        <v>0.57999999999999996</v>
      </c>
      <c r="V13" s="19">
        <v>8.02</v>
      </c>
      <c r="W13" s="19">
        <v>2.0299999999999998</v>
      </c>
      <c r="X13" s="19">
        <v>0.56000000000000005</v>
      </c>
      <c r="Y13" s="19">
        <v>1</v>
      </c>
      <c r="Z13" s="19">
        <v>0.04</v>
      </c>
      <c r="AA13" s="19">
        <v>0</v>
      </c>
      <c r="AB13" s="19">
        <v>0.44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0.78</v>
      </c>
      <c r="AJ13" s="16">
        <v>0</v>
      </c>
      <c r="AK13" s="16">
        <v>0.67</v>
      </c>
      <c r="AL13" s="16">
        <v>0.76</v>
      </c>
      <c r="AM13" s="16">
        <v>0.62</v>
      </c>
      <c r="AN13" s="16">
        <v>1.1499999999999999</v>
      </c>
      <c r="AO13" s="16">
        <v>0.28999999999999998</v>
      </c>
      <c r="AP13" s="16">
        <v>1.2</v>
      </c>
      <c r="AQ13" s="16">
        <v>0</v>
      </c>
      <c r="AR13" s="16">
        <v>1.53</v>
      </c>
      <c r="AS13" s="16">
        <v>0</v>
      </c>
      <c r="AT13" s="16">
        <v>0</v>
      </c>
      <c r="AU13" s="16">
        <v>0</v>
      </c>
      <c r="AV13" s="16">
        <v>0.86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199.44</v>
      </c>
      <c r="CC13" s="20"/>
      <c r="CD13" s="20"/>
      <c r="CE13" s="16">
        <v>7.0000000000000007E-2</v>
      </c>
      <c r="CF13" s="16"/>
      <c r="CG13" s="16">
        <v>4.21</v>
      </c>
      <c r="CH13" s="16">
        <v>4.0599999999999996</v>
      </c>
      <c r="CI13" s="16">
        <v>4.13</v>
      </c>
      <c r="CJ13" s="16">
        <v>454.11</v>
      </c>
      <c r="CK13" s="16">
        <v>181.83</v>
      </c>
      <c r="CL13" s="16">
        <v>317.97000000000003</v>
      </c>
      <c r="CM13" s="16">
        <v>44.04</v>
      </c>
      <c r="CN13" s="16">
        <v>26.18</v>
      </c>
      <c r="CO13" s="16">
        <v>35.11</v>
      </c>
      <c r="CP13" s="16">
        <v>4.88</v>
      </c>
      <c r="CQ13" s="16">
        <v>0</v>
      </c>
      <c r="CR13" s="69"/>
    </row>
    <row r="14" spans="1:96" s="16" customFormat="1" ht="31.5" x14ac:dyDescent="0.25">
      <c r="A14" s="17" t="str">
        <f>"11/12"</f>
        <v>11/12</v>
      </c>
      <c r="B14" s="18" t="s">
        <v>105</v>
      </c>
      <c r="C14" s="19" t="str">
        <f>"50"</f>
        <v>50</v>
      </c>
      <c r="D14" s="19">
        <v>3.47</v>
      </c>
      <c r="E14" s="19">
        <v>0.54</v>
      </c>
      <c r="F14" s="19">
        <v>4.34</v>
      </c>
      <c r="G14" s="19">
        <v>4.54</v>
      </c>
      <c r="H14" s="19">
        <v>28.32</v>
      </c>
      <c r="I14" s="19">
        <v>164.25455333333332</v>
      </c>
      <c r="J14" s="19">
        <v>0.68</v>
      </c>
      <c r="K14" s="19">
        <v>2.71</v>
      </c>
      <c r="L14" s="19">
        <v>0</v>
      </c>
      <c r="M14" s="19">
        <v>0</v>
      </c>
      <c r="N14" s="19">
        <v>9.3699999999999992</v>
      </c>
      <c r="O14" s="19">
        <v>18.02</v>
      </c>
      <c r="P14" s="19">
        <v>0.93</v>
      </c>
      <c r="Q14" s="19">
        <v>0</v>
      </c>
      <c r="R14" s="19">
        <v>0</v>
      </c>
      <c r="S14" s="19">
        <v>0</v>
      </c>
      <c r="T14" s="19">
        <v>0.53</v>
      </c>
      <c r="U14" s="19">
        <v>134.5</v>
      </c>
      <c r="V14" s="19">
        <v>37.65</v>
      </c>
      <c r="W14" s="19">
        <v>7.52</v>
      </c>
      <c r="X14" s="19">
        <v>4.6500000000000004</v>
      </c>
      <c r="Y14" s="19">
        <v>28.43</v>
      </c>
      <c r="Z14" s="19">
        <v>0.41</v>
      </c>
      <c r="AA14" s="19">
        <v>4.53</v>
      </c>
      <c r="AB14" s="19">
        <v>1.4</v>
      </c>
      <c r="AC14" s="19">
        <v>7.83</v>
      </c>
      <c r="AD14" s="19">
        <v>2.2999999999999998</v>
      </c>
      <c r="AE14" s="19">
        <v>0.04</v>
      </c>
      <c r="AF14" s="19">
        <v>0.02</v>
      </c>
      <c r="AG14" s="19">
        <v>0.3</v>
      </c>
      <c r="AH14" s="19">
        <v>1.05</v>
      </c>
      <c r="AI14" s="19">
        <v>0</v>
      </c>
      <c r="AJ14" s="16">
        <v>0</v>
      </c>
      <c r="AK14" s="16">
        <v>160</v>
      </c>
      <c r="AL14" s="16">
        <v>141.52000000000001</v>
      </c>
      <c r="AM14" s="16">
        <v>263.60000000000002</v>
      </c>
      <c r="AN14" s="16">
        <v>106.4</v>
      </c>
      <c r="AO14" s="16">
        <v>57.61</v>
      </c>
      <c r="AP14" s="16">
        <v>108.72</v>
      </c>
      <c r="AQ14" s="16">
        <v>34.799999999999997</v>
      </c>
      <c r="AR14" s="16">
        <v>161.25</v>
      </c>
      <c r="AS14" s="16">
        <v>118.97</v>
      </c>
      <c r="AT14" s="16">
        <v>139.72999999999999</v>
      </c>
      <c r="AU14" s="16">
        <v>141.83000000000001</v>
      </c>
      <c r="AV14" s="16">
        <v>69.78</v>
      </c>
      <c r="AW14" s="16">
        <v>115.09</v>
      </c>
      <c r="AX14" s="16">
        <v>918.97</v>
      </c>
      <c r="AY14" s="16">
        <v>3.13</v>
      </c>
      <c r="AZ14" s="16">
        <v>283.52999999999997</v>
      </c>
      <c r="BA14" s="16">
        <v>169.44</v>
      </c>
      <c r="BB14" s="16">
        <v>87.07</v>
      </c>
      <c r="BC14" s="16">
        <v>65.19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0.26</v>
      </c>
      <c r="BL14" s="16">
        <v>0</v>
      </c>
      <c r="BM14" s="16">
        <v>0.15</v>
      </c>
      <c r="BN14" s="16">
        <v>0.01</v>
      </c>
      <c r="BO14" s="16">
        <v>0.03</v>
      </c>
      <c r="BP14" s="16">
        <v>0</v>
      </c>
      <c r="BQ14" s="16">
        <v>0</v>
      </c>
      <c r="BR14" s="16">
        <v>0</v>
      </c>
      <c r="BS14" s="16">
        <v>0.89</v>
      </c>
      <c r="BT14" s="16">
        <v>0</v>
      </c>
      <c r="BU14" s="16">
        <v>0</v>
      </c>
      <c r="BV14" s="16">
        <v>2.6</v>
      </c>
      <c r="BW14" s="16">
        <v>0.01</v>
      </c>
      <c r="BX14" s="16">
        <v>0</v>
      </c>
      <c r="BY14" s="16">
        <v>0</v>
      </c>
      <c r="BZ14" s="16">
        <v>0</v>
      </c>
      <c r="CA14" s="16">
        <v>0</v>
      </c>
      <c r="CB14" s="16">
        <v>20.61</v>
      </c>
      <c r="CC14" s="20"/>
      <c r="CD14" s="20"/>
      <c r="CE14" s="16">
        <v>4.76</v>
      </c>
      <c r="CG14" s="16">
        <v>59.38</v>
      </c>
      <c r="CH14" s="16">
        <v>32.29</v>
      </c>
      <c r="CI14" s="16">
        <v>45.84</v>
      </c>
      <c r="CJ14" s="16">
        <v>3173.44</v>
      </c>
      <c r="CK14" s="16">
        <v>1215.04</v>
      </c>
      <c r="CL14" s="16">
        <v>2194.2399999999998</v>
      </c>
      <c r="CM14" s="16">
        <v>25.47</v>
      </c>
      <c r="CN14" s="16">
        <v>16.07</v>
      </c>
      <c r="CO14" s="16">
        <v>21.94</v>
      </c>
      <c r="CP14" s="16">
        <v>10</v>
      </c>
      <c r="CQ14" s="16">
        <v>0.33</v>
      </c>
      <c r="CR14" s="70"/>
    </row>
    <row r="15" spans="1:96" s="22" customFormat="1" ht="31.5" x14ac:dyDescent="0.25">
      <c r="A15" s="73"/>
      <c r="B15" s="74" t="s">
        <v>106</v>
      </c>
      <c r="C15" s="75"/>
      <c r="D15" s="75">
        <v>8.17</v>
      </c>
      <c r="E15" s="75">
        <v>0.54</v>
      </c>
      <c r="F15" s="75">
        <v>9.8000000000000007</v>
      </c>
      <c r="G15" s="75">
        <v>10.01</v>
      </c>
      <c r="H15" s="75">
        <v>62.97</v>
      </c>
      <c r="I15" s="75">
        <v>369.03</v>
      </c>
      <c r="J15" s="75">
        <v>1.52</v>
      </c>
      <c r="K15" s="75">
        <v>5.15</v>
      </c>
      <c r="L15" s="75">
        <v>0</v>
      </c>
      <c r="M15" s="75">
        <v>0</v>
      </c>
      <c r="N15" s="75">
        <v>17.77</v>
      </c>
      <c r="O15" s="75">
        <v>42.56</v>
      </c>
      <c r="P15" s="75">
        <v>2.64</v>
      </c>
      <c r="Q15" s="75">
        <v>0</v>
      </c>
      <c r="R15" s="75">
        <v>0</v>
      </c>
      <c r="S15" s="75">
        <v>0.28000000000000003</v>
      </c>
      <c r="T15" s="75">
        <v>1.77</v>
      </c>
      <c r="U15" s="75">
        <v>284.17</v>
      </c>
      <c r="V15" s="75">
        <v>134</v>
      </c>
      <c r="W15" s="75">
        <v>24.6</v>
      </c>
      <c r="X15" s="75">
        <v>38.369999999999997</v>
      </c>
      <c r="Y15" s="75">
        <v>112.12</v>
      </c>
      <c r="Z15" s="75">
        <v>1.41</v>
      </c>
      <c r="AA15" s="75">
        <v>4.53</v>
      </c>
      <c r="AB15" s="75">
        <v>1.84</v>
      </c>
      <c r="AC15" s="75">
        <v>7.93</v>
      </c>
      <c r="AD15" s="75">
        <v>4.3899999999999997</v>
      </c>
      <c r="AE15" s="75">
        <v>0.14000000000000001</v>
      </c>
      <c r="AF15" s="75">
        <v>0.05</v>
      </c>
      <c r="AG15" s="75">
        <v>0.53</v>
      </c>
      <c r="AH15" s="75">
        <v>2.2999999999999998</v>
      </c>
      <c r="AI15" s="75">
        <v>0.78</v>
      </c>
      <c r="AJ15" s="76">
        <v>0</v>
      </c>
      <c r="AK15" s="76">
        <v>372.71</v>
      </c>
      <c r="AL15" s="76">
        <v>314.06</v>
      </c>
      <c r="AM15" s="76">
        <v>534.03</v>
      </c>
      <c r="AN15" s="76">
        <v>252.43</v>
      </c>
      <c r="AO15" s="76">
        <v>110.18</v>
      </c>
      <c r="AP15" s="76">
        <v>250.48</v>
      </c>
      <c r="AQ15" s="76">
        <v>101.53</v>
      </c>
      <c r="AR15" s="76">
        <v>377.25</v>
      </c>
      <c r="AS15" s="76">
        <v>292.45999999999998</v>
      </c>
      <c r="AT15" s="76">
        <v>397.11</v>
      </c>
      <c r="AU15" s="76">
        <v>435.88</v>
      </c>
      <c r="AV15" s="76">
        <v>162.35</v>
      </c>
      <c r="AW15" s="76">
        <v>432.74</v>
      </c>
      <c r="AX15" s="76">
        <v>1836</v>
      </c>
      <c r="AY15" s="76">
        <v>3.13</v>
      </c>
      <c r="AZ15" s="76">
        <v>583.98</v>
      </c>
      <c r="BA15" s="76">
        <v>362.34</v>
      </c>
      <c r="BB15" s="76">
        <v>242.04</v>
      </c>
      <c r="BC15" s="76">
        <v>169.73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0.01</v>
      </c>
      <c r="BJ15" s="76">
        <v>0</v>
      </c>
      <c r="BK15" s="76">
        <v>0.85</v>
      </c>
      <c r="BL15" s="76">
        <v>0</v>
      </c>
      <c r="BM15" s="76">
        <v>0.32</v>
      </c>
      <c r="BN15" s="76">
        <v>0.02</v>
      </c>
      <c r="BO15" s="76">
        <v>0.05</v>
      </c>
      <c r="BP15" s="76">
        <v>0</v>
      </c>
      <c r="BQ15" s="76">
        <v>0</v>
      </c>
      <c r="BR15" s="76">
        <v>0</v>
      </c>
      <c r="BS15" s="76">
        <v>2.35</v>
      </c>
      <c r="BT15" s="76">
        <v>0</v>
      </c>
      <c r="BU15" s="76">
        <v>0</v>
      </c>
      <c r="BV15" s="76">
        <v>5.43</v>
      </c>
      <c r="BW15" s="76">
        <v>0.02</v>
      </c>
      <c r="BX15" s="76">
        <v>0</v>
      </c>
      <c r="BY15" s="76">
        <v>0</v>
      </c>
      <c r="BZ15" s="76">
        <v>0</v>
      </c>
      <c r="CA15" s="76">
        <v>0</v>
      </c>
      <c r="CB15" s="76">
        <v>366.12</v>
      </c>
      <c r="CC15" s="72"/>
      <c r="CD15" s="72">
        <f>$I$15/$I$35*100</f>
        <v>27.335555555555551</v>
      </c>
      <c r="CE15" s="76">
        <v>4.83</v>
      </c>
      <c r="CF15" s="76"/>
      <c r="CG15" s="76">
        <v>89.98</v>
      </c>
      <c r="CH15" s="76">
        <v>49.15</v>
      </c>
      <c r="CI15" s="76">
        <v>69.569999999999993</v>
      </c>
      <c r="CJ15" s="76">
        <v>8962.81</v>
      </c>
      <c r="CK15" s="76">
        <v>3600.54</v>
      </c>
      <c r="CL15" s="76">
        <v>6281.68</v>
      </c>
      <c r="CM15" s="76">
        <v>128.02000000000001</v>
      </c>
      <c r="CN15" s="76">
        <v>90.46</v>
      </c>
      <c r="CO15" s="76">
        <v>110.4</v>
      </c>
      <c r="CP15" s="76">
        <v>17.88</v>
      </c>
      <c r="CQ15" s="76">
        <v>0.71</v>
      </c>
    </row>
    <row r="16" spans="1:96" x14ac:dyDescent="0.25">
      <c r="A16" s="17"/>
      <c r="B16" s="71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0.9</v>
      </c>
      <c r="E17" s="19">
        <v>0</v>
      </c>
      <c r="F17" s="19">
        <v>0.2</v>
      </c>
      <c r="G17" s="19">
        <v>0.2</v>
      </c>
      <c r="H17" s="19">
        <v>10.3</v>
      </c>
      <c r="I17" s="19">
        <v>44.48</v>
      </c>
      <c r="J17" s="19">
        <v>0</v>
      </c>
      <c r="K17" s="19">
        <v>0</v>
      </c>
      <c r="L17" s="19">
        <v>0</v>
      </c>
      <c r="M17" s="19">
        <v>0</v>
      </c>
      <c r="N17" s="19">
        <v>8.1</v>
      </c>
      <c r="O17" s="19">
        <v>0</v>
      </c>
      <c r="P17" s="19">
        <v>2.2000000000000002</v>
      </c>
      <c r="Q17" s="19">
        <v>0</v>
      </c>
      <c r="R17" s="19">
        <v>0</v>
      </c>
      <c r="S17" s="19">
        <v>1.3</v>
      </c>
      <c r="T17" s="19">
        <v>0.5</v>
      </c>
      <c r="U17" s="19">
        <v>13</v>
      </c>
      <c r="V17" s="19">
        <v>197</v>
      </c>
      <c r="W17" s="19">
        <v>34</v>
      </c>
      <c r="X17" s="19">
        <v>13</v>
      </c>
      <c r="Y17" s="19">
        <v>23</v>
      </c>
      <c r="Z17" s="19">
        <v>0.3</v>
      </c>
      <c r="AA17" s="19">
        <v>0</v>
      </c>
      <c r="AB17" s="19">
        <v>50</v>
      </c>
      <c r="AC17" s="19">
        <v>8</v>
      </c>
      <c r="AD17" s="19">
        <v>0.2</v>
      </c>
      <c r="AE17" s="19">
        <v>0.04</v>
      </c>
      <c r="AF17" s="19">
        <v>0.03</v>
      </c>
      <c r="AG17" s="19">
        <v>0.2</v>
      </c>
      <c r="AH17" s="19">
        <v>0.3</v>
      </c>
      <c r="AI17" s="19">
        <v>60</v>
      </c>
      <c r="AJ17" s="16">
        <v>0</v>
      </c>
      <c r="AK17" s="16">
        <v>35</v>
      </c>
      <c r="AL17" s="16">
        <v>27</v>
      </c>
      <c r="AM17" s="16">
        <v>20</v>
      </c>
      <c r="AN17" s="16">
        <v>36</v>
      </c>
      <c r="AO17" s="16">
        <v>13</v>
      </c>
      <c r="AP17" s="16">
        <v>13</v>
      </c>
      <c r="AQ17" s="16">
        <v>6</v>
      </c>
      <c r="AR17" s="16">
        <v>27</v>
      </c>
      <c r="AS17" s="16">
        <v>43</v>
      </c>
      <c r="AT17" s="16">
        <v>56</v>
      </c>
      <c r="AU17" s="16">
        <v>99</v>
      </c>
      <c r="AV17" s="16">
        <v>15</v>
      </c>
      <c r="AW17" s="16">
        <v>82</v>
      </c>
      <c r="AX17" s="16">
        <v>82</v>
      </c>
      <c r="AY17" s="16">
        <v>0</v>
      </c>
      <c r="AZ17" s="16">
        <v>40</v>
      </c>
      <c r="BA17" s="16">
        <v>28</v>
      </c>
      <c r="BB17" s="16">
        <v>14</v>
      </c>
      <c r="BC17" s="16">
        <v>9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86.8</v>
      </c>
      <c r="CC17" s="20"/>
      <c r="CD17" s="20"/>
      <c r="CE17" s="16">
        <v>8.33</v>
      </c>
      <c r="CG17" s="16">
        <v>0.4</v>
      </c>
      <c r="CH17" s="16">
        <v>0.4</v>
      </c>
      <c r="CI17" s="16">
        <v>0.4</v>
      </c>
      <c r="CJ17" s="16">
        <v>40</v>
      </c>
      <c r="CK17" s="16">
        <v>16.399999999999999</v>
      </c>
      <c r="CL17" s="16">
        <v>28.2</v>
      </c>
      <c r="CM17" s="16">
        <v>9.36</v>
      </c>
      <c r="CN17" s="16">
        <v>9.36</v>
      </c>
      <c r="CO17" s="16">
        <v>9.36</v>
      </c>
      <c r="CP17" s="16">
        <v>0</v>
      </c>
      <c r="CQ17" s="16">
        <v>0</v>
      </c>
      <c r="CR17" s="70"/>
    </row>
    <row r="18" spans="1:96" s="22" customFormat="1" x14ac:dyDescent="0.25">
      <c r="A18" s="73"/>
      <c r="B18" s="74" t="s">
        <v>109</v>
      </c>
      <c r="C18" s="75"/>
      <c r="D18" s="75">
        <v>0.9</v>
      </c>
      <c r="E18" s="75">
        <v>0</v>
      </c>
      <c r="F18" s="75">
        <v>0.2</v>
      </c>
      <c r="G18" s="75">
        <v>0.2</v>
      </c>
      <c r="H18" s="75">
        <v>10.3</v>
      </c>
      <c r="I18" s="75">
        <v>44.48</v>
      </c>
      <c r="J18" s="75">
        <v>0</v>
      </c>
      <c r="K18" s="75">
        <v>0</v>
      </c>
      <c r="L18" s="75">
        <v>0</v>
      </c>
      <c r="M18" s="75">
        <v>0</v>
      </c>
      <c r="N18" s="75">
        <v>8.1</v>
      </c>
      <c r="O18" s="75">
        <v>0</v>
      </c>
      <c r="P18" s="75">
        <v>2.2000000000000002</v>
      </c>
      <c r="Q18" s="75">
        <v>0</v>
      </c>
      <c r="R18" s="75">
        <v>0</v>
      </c>
      <c r="S18" s="75">
        <v>1.3</v>
      </c>
      <c r="T18" s="75">
        <v>0.5</v>
      </c>
      <c r="U18" s="75">
        <v>13</v>
      </c>
      <c r="V18" s="75">
        <v>197</v>
      </c>
      <c r="W18" s="75">
        <v>34</v>
      </c>
      <c r="X18" s="75">
        <v>13</v>
      </c>
      <c r="Y18" s="75">
        <v>23</v>
      </c>
      <c r="Z18" s="75">
        <v>0.3</v>
      </c>
      <c r="AA18" s="75">
        <v>0</v>
      </c>
      <c r="AB18" s="75">
        <v>50</v>
      </c>
      <c r="AC18" s="75">
        <v>8</v>
      </c>
      <c r="AD18" s="75">
        <v>0.2</v>
      </c>
      <c r="AE18" s="75">
        <v>0.04</v>
      </c>
      <c r="AF18" s="75">
        <v>0.03</v>
      </c>
      <c r="AG18" s="75">
        <v>0.2</v>
      </c>
      <c r="AH18" s="75">
        <v>0.3</v>
      </c>
      <c r="AI18" s="75">
        <v>60</v>
      </c>
      <c r="AJ18" s="76">
        <v>0</v>
      </c>
      <c r="AK18" s="76">
        <v>35</v>
      </c>
      <c r="AL18" s="76">
        <v>27</v>
      </c>
      <c r="AM18" s="76">
        <v>20</v>
      </c>
      <c r="AN18" s="76">
        <v>36</v>
      </c>
      <c r="AO18" s="76">
        <v>13</v>
      </c>
      <c r="AP18" s="76">
        <v>13</v>
      </c>
      <c r="AQ18" s="76">
        <v>6</v>
      </c>
      <c r="AR18" s="76">
        <v>27</v>
      </c>
      <c r="AS18" s="76">
        <v>43</v>
      </c>
      <c r="AT18" s="76">
        <v>56</v>
      </c>
      <c r="AU18" s="76">
        <v>99</v>
      </c>
      <c r="AV18" s="76">
        <v>15</v>
      </c>
      <c r="AW18" s="76">
        <v>82</v>
      </c>
      <c r="AX18" s="76">
        <v>82</v>
      </c>
      <c r="AY18" s="76">
        <v>0</v>
      </c>
      <c r="AZ18" s="76">
        <v>40</v>
      </c>
      <c r="BA18" s="76">
        <v>28</v>
      </c>
      <c r="BB18" s="76">
        <v>14</v>
      </c>
      <c r="BC18" s="76">
        <v>9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86.8</v>
      </c>
      <c r="CC18" s="72"/>
      <c r="CD18" s="72">
        <f>$I$18/$I$35*100</f>
        <v>3.2948148148148144</v>
      </c>
      <c r="CE18" s="76">
        <v>8.33</v>
      </c>
      <c r="CF18" s="76"/>
      <c r="CG18" s="76">
        <v>0.4</v>
      </c>
      <c r="CH18" s="76">
        <v>0.4</v>
      </c>
      <c r="CI18" s="76">
        <v>0.4</v>
      </c>
      <c r="CJ18" s="76">
        <v>40</v>
      </c>
      <c r="CK18" s="76">
        <v>16.399999999999999</v>
      </c>
      <c r="CL18" s="76">
        <v>28.2</v>
      </c>
      <c r="CM18" s="76">
        <v>9.36</v>
      </c>
      <c r="CN18" s="76">
        <v>9.36</v>
      </c>
      <c r="CO18" s="76">
        <v>9.36</v>
      </c>
      <c r="CP18" s="76">
        <v>0</v>
      </c>
      <c r="CQ18" s="76">
        <v>0</v>
      </c>
    </row>
    <row r="19" spans="1:96" x14ac:dyDescent="0.25">
      <c r="A19" s="17"/>
      <c r="B19" s="71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63" x14ac:dyDescent="0.25">
      <c r="A20" s="17" t="str">
        <f>"38/1"</f>
        <v>38/1</v>
      </c>
      <c r="B20" s="18" t="s">
        <v>111</v>
      </c>
      <c r="C20" s="19" t="str">
        <f>"60"</f>
        <v>60</v>
      </c>
      <c r="D20" s="19">
        <v>0.8</v>
      </c>
      <c r="E20" s="19">
        <v>0</v>
      </c>
      <c r="F20" s="19">
        <v>3.57</v>
      </c>
      <c r="G20" s="19">
        <v>3.57</v>
      </c>
      <c r="H20" s="19">
        <v>11.89</v>
      </c>
      <c r="I20" s="19">
        <v>78.385816656000003</v>
      </c>
      <c r="J20" s="19">
        <v>0.45</v>
      </c>
      <c r="K20" s="19">
        <v>2.34</v>
      </c>
      <c r="L20" s="19">
        <v>0</v>
      </c>
      <c r="M20" s="19">
        <v>0</v>
      </c>
      <c r="N20" s="19">
        <v>10.56</v>
      </c>
      <c r="O20" s="19">
        <v>0.04</v>
      </c>
      <c r="P20" s="19">
        <v>1.29</v>
      </c>
      <c r="Q20" s="19">
        <v>0</v>
      </c>
      <c r="R20" s="19">
        <v>0</v>
      </c>
      <c r="S20" s="19">
        <v>0.05</v>
      </c>
      <c r="T20" s="19">
        <v>0.97</v>
      </c>
      <c r="U20" s="19">
        <v>130.49</v>
      </c>
      <c r="V20" s="19">
        <v>111.34</v>
      </c>
      <c r="W20" s="19">
        <v>17.25</v>
      </c>
      <c r="X20" s="19">
        <v>9.6199999999999992</v>
      </c>
      <c r="Y20" s="19">
        <v>18.97</v>
      </c>
      <c r="Z20" s="19">
        <v>0.63</v>
      </c>
      <c r="AA20" s="19">
        <v>0</v>
      </c>
      <c r="AB20" s="19">
        <v>4.0999999999999996</v>
      </c>
      <c r="AC20" s="19">
        <v>0.99</v>
      </c>
      <c r="AD20" s="19">
        <v>1.63</v>
      </c>
      <c r="AE20" s="19">
        <v>0.01</v>
      </c>
      <c r="AF20" s="19">
        <v>0.02</v>
      </c>
      <c r="AG20" s="19">
        <v>7.0000000000000007E-2</v>
      </c>
      <c r="AH20" s="19">
        <v>0.2</v>
      </c>
      <c r="AI20" s="19">
        <v>0.97</v>
      </c>
      <c r="AJ20" s="16">
        <v>0</v>
      </c>
      <c r="AK20" s="16">
        <v>24.31</v>
      </c>
      <c r="AL20" s="16">
        <v>27.52</v>
      </c>
      <c r="AM20" s="16">
        <v>30.73</v>
      </c>
      <c r="AN20" s="16">
        <v>42.19</v>
      </c>
      <c r="AO20" s="16">
        <v>9.17</v>
      </c>
      <c r="AP20" s="16">
        <v>24.31</v>
      </c>
      <c r="AQ20" s="16">
        <v>5.96</v>
      </c>
      <c r="AR20" s="16">
        <v>20.64</v>
      </c>
      <c r="AS20" s="16">
        <v>18.34</v>
      </c>
      <c r="AT20" s="16">
        <v>33.479999999999997</v>
      </c>
      <c r="AU20" s="16">
        <v>150.41999999999999</v>
      </c>
      <c r="AV20" s="16">
        <v>6.42</v>
      </c>
      <c r="AW20" s="16">
        <v>17.43</v>
      </c>
      <c r="AX20" s="16">
        <v>125.66</v>
      </c>
      <c r="AY20" s="16">
        <v>0</v>
      </c>
      <c r="AZ20" s="16">
        <v>21.55</v>
      </c>
      <c r="BA20" s="16">
        <v>28.89</v>
      </c>
      <c r="BB20" s="16">
        <v>22.93</v>
      </c>
      <c r="BC20" s="16">
        <v>6.88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0.22</v>
      </c>
      <c r="BL20" s="16">
        <v>0</v>
      </c>
      <c r="BM20" s="16">
        <v>0.14000000000000001</v>
      </c>
      <c r="BN20" s="16">
        <v>0.01</v>
      </c>
      <c r="BO20" s="16">
        <v>0.02</v>
      </c>
      <c r="BP20" s="16">
        <v>0</v>
      </c>
      <c r="BQ20" s="16">
        <v>0</v>
      </c>
      <c r="BR20" s="16">
        <v>0</v>
      </c>
      <c r="BS20" s="16">
        <v>0.84</v>
      </c>
      <c r="BT20" s="16">
        <v>0</v>
      </c>
      <c r="BU20" s="16">
        <v>0</v>
      </c>
      <c r="BV20" s="16">
        <v>2.08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43.62</v>
      </c>
      <c r="CC20" s="20"/>
      <c r="CD20" s="20"/>
      <c r="CE20" s="16">
        <v>0.68</v>
      </c>
      <c r="CF20" s="16"/>
      <c r="CG20" s="16">
        <v>5.39</v>
      </c>
      <c r="CH20" s="16">
        <v>3.22</v>
      </c>
      <c r="CI20" s="16">
        <v>4.3099999999999996</v>
      </c>
      <c r="CJ20" s="16">
        <v>155.19999999999999</v>
      </c>
      <c r="CK20" s="16">
        <v>38.159999999999997</v>
      </c>
      <c r="CL20" s="16">
        <v>96.68</v>
      </c>
      <c r="CM20" s="16">
        <v>0.84</v>
      </c>
      <c r="CN20" s="16">
        <v>0.57999999999999996</v>
      </c>
      <c r="CO20" s="16">
        <v>0.71</v>
      </c>
      <c r="CP20" s="16">
        <v>3</v>
      </c>
      <c r="CQ20" s="16">
        <v>0.3</v>
      </c>
      <c r="CR20" s="69"/>
    </row>
    <row r="21" spans="1:96" s="21" customFormat="1" ht="31.5" x14ac:dyDescent="0.25">
      <c r="A21" s="17" t="str">
        <f>"5/9"</f>
        <v>5/9</v>
      </c>
      <c r="B21" s="18" t="s">
        <v>112</v>
      </c>
      <c r="C21" s="19" t="str">
        <f>"90"</f>
        <v>90</v>
      </c>
      <c r="D21" s="19">
        <v>12.73</v>
      </c>
      <c r="E21" s="19">
        <v>11.52</v>
      </c>
      <c r="F21" s="19">
        <v>10.65</v>
      </c>
      <c r="G21" s="19">
        <v>1.46</v>
      </c>
      <c r="H21" s="19">
        <v>7.3</v>
      </c>
      <c r="I21" s="19">
        <v>176.40018899999998</v>
      </c>
      <c r="J21" s="19">
        <v>3.16</v>
      </c>
      <c r="K21" s="19">
        <v>1.17</v>
      </c>
      <c r="L21" s="19">
        <v>0</v>
      </c>
      <c r="M21" s="19">
        <v>0</v>
      </c>
      <c r="N21" s="19">
        <v>0.16</v>
      </c>
      <c r="O21" s="19">
        <v>7</v>
      </c>
      <c r="P21" s="19">
        <v>0.13</v>
      </c>
      <c r="Q21" s="19">
        <v>0</v>
      </c>
      <c r="R21" s="19">
        <v>0</v>
      </c>
      <c r="S21" s="19">
        <v>0</v>
      </c>
      <c r="T21" s="19">
        <v>1.21</v>
      </c>
      <c r="U21" s="19">
        <v>187.78</v>
      </c>
      <c r="V21" s="19">
        <v>113.59</v>
      </c>
      <c r="W21" s="19">
        <v>11.66</v>
      </c>
      <c r="X21" s="19">
        <v>11.4</v>
      </c>
      <c r="Y21" s="19">
        <v>96.36</v>
      </c>
      <c r="Z21" s="19">
        <v>1.07</v>
      </c>
      <c r="AA21" s="19">
        <v>37.299999999999997</v>
      </c>
      <c r="AB21" s="19">
        <v>6.66</v>
      </c>
      <c r="AC21" s="19">
        <v>47.95</v>
      </c>
      <c r="AD21" s="19">
        <v>1.18</v>
      </c>
      <c r="AE21" s="19">
        <v>0.05</v>
      </c>
      <c r="AF21" s="19">
        <v>0.09</v>
      </c>
      <c r="AG21" s="19">
        <v>4.6500000000000004</v>
      </c>
      <c r="AH21" s="19">
        <v>8.43</v>
      </c>
      <c r="AI21" s="19">
        <v>0.24</v>
      </c>
      <c r="AJ21" s="16">
        <v>0</v>
      </c>
      <c r="AK21" s="16">
        <v>611.78</v>
      </c>
      <c r="AL21" s="16">
        <v>495.63</v>
      </c>
      <c r="AM21" s="16">
        <v>985.96</v>
      </c>
      <c r="AN21" s="16">
        <v>1030.4100000000001</v>
      </c>
      <c r="AO21" s="16">
        <v>316.02</v>
      </c>
      <c r="AP21" s="16">
        <v>577.16</v>
      </c>
      <c r="AQ21" s="16">
        <v>198.47</v>
      </c>
      <c r="AR21" s="16">
        <v>534.07000000000005</v>
      </c>
      <c r="AS21" s="16">
        <v>770.1</v>
      </c>
      <c r="AT21" s="16">
        <v>828.75</v>
      </c>
      <c r="AU21" s="16">
        <v>1076.57</v>
      </c>
      <c r="AV21" s="16">
        <v>331.67</v>
      </c>
      <c r="AW21" s="16">
        <v>911.98</v>
      </c>
      <c r="AX21" s="16">
        <v>1994.87</v>
      </c>
      <c r="AY21" s="16">
        <v>95.54</v>
      </c>
      <c r="AZ21" s="16">
        <v>671.64</v>
      </c>
      <c r="BA21" s="16">
        <v>596.94000000000005</v>
      </c>
      <c r="BB21" s="16">
        <v>438.23</v>
      </c>
      <c r="BC21" s="16">
        <v>167.68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0.1</v>
      </c>
      <c r="BL21" s="16">
        <v>0</v>
      </c>
      <c r="BM21" s="16">
        <v>0.06</v>
      </c>
      <c r="BN21" s="16">
        <v>0</v>
      </c>
      <c r="BO21" s="16">
        <v>0.01</v>
      </c>
      <c r="BP21" s="16">
        <v>0</v>
      </c>
      <c r="BQ21" s="16">
        <v>0</v>
      </c>
      <c r="BR21" s="16">
        <v>0</v>
      </c>
      <c r="BS21" s="16">
        <v>0.33</v>
      </c>
      <c r="BT21" s="16">
        <v>0</v>
      </c>
      <c r="BU21" s="16">
        <v>0</v>
      </c>
      <c r="BV21" s="16">
        <v>0.84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69.27</v>
      </c>
      <c r="CC21" s="20"/>
      <c r="CD21" s="20"/>
      <c r="CE21" s="16">
        <v>38.409999999999997</v>
      </c>
      <c r="CF21" s="16"/>
      <c r="CG21" s="16">
        <v>38.200000000000003</v>
      </c>
      <c r="CH21" s="16">
        <v>18.12</v>
      </c>
      <c r="CI21" s="16">
        <v>28.16</v>
      </c>
      <c r="CJ21" s="16">
        <v>4095.4</v>
      </c>
      <c r="CK21" s="16">
        <v>2487.4</v>
      </c>
      <c r="CL21" s="16">
        <v>3291.4</v>
      </c>
      <c r="CM21" s="16">
        <v>27.32</v>
      </c>
      <c r="CN21" s="16">
        <v>20.57</v>
      </c>
      <c r="CO21" s="16">
        <v>24.01</v>
      </c>
      <c r="CP21" s="16">
        <v>0</v>
      </c>
      <c r="CQ21" s="16">
        <v>0.45</v>
      </c>
      <c r="CR21" s="69"/>
    </row>
    <row r="22" spans="1:96" s="21" customFormat="1" ht="31.5" x14ac:dyDescent="0.25">
      <c r="A22" s="17" t="str">
        <f>"46/3"</f>
        <v>46/3</v>
      </c>
      <c r="B22" s="18" t="s">
        <v>113</v>
      </c>
      <c r="C22" s="19" t="str">
        <f>"150"</f>
        <v>150</v>
      </c>
      <c r="D22" s="19">
        <v>5.27</v>
      </c>
      <c r="E22" s="19">
        <v>0</v>
      </c>
      <c r="F22" s="19">
        <v>3.88</v>
      </c>
      <c r="G22" s="19">
        <v>4.41</v>
      </c>
      <c r="H22" s="19">
        <v>34.06</v>
      </c>
      <c r="I22" s="19">
        <v>191.79659699999999</v>
      </c>
      <c r="J22" s="19">
        <v>0.56999999999999995</v>
      </c>
      <c r="K22" s="19">
        <v>2.44</v>
      </c>
      <c r="L22" s="19">
        <v>0</v>
      </c>
      <c r="M22" s="19">
        <v>0</v>
      </c>
      <c r="N22" s="19">
        <v>0.93</v>
      </c>
      <c r="O22" s="19">
        <v>31.42</v>
      </c>
      <c r="P22" s="19">
        <v>1.72</v>
      </c>
      <c r="Q22" s="19">
        <v>0</v>
      </c>
      <c r="R22" s="19">
        <v>0</v>
      </c>
      <c r="S22" s="19">
        <v>0</v>
      </c>
      <c r="T22" s="19">
        <v>0.63</v>
      </c>
      <c r="U22" s="19">
        <v>146.69</v>
      </c>
      <c r="V22" s="19">
        <v>55.23</v>
      </c>
      <c r="W22" s="19">
        <v>9.74</v>
      </c>
      <c r="X22" s="19">
        <v>7.17</v>
      </c>
      <c r="Y22" s="19">
        <v>38.909999999999997</v>
      </c>
      <c r="Z22" s="19">
        <v>0.72</v>
      </c>
      <c r="AA22" s="19">
        <v>0</v>
      </c>
      <c r="AB22" s="19">
        <v>0</v>
      </c>
      <c r="AC22" s="19">
        <v>0</v>
      </c>
      <c r="AD22" s="19">
        <v>2.42</v>
      </c>
      <c r="AE22" s="19">
        <v>0.06</v>
      </c>
      <c r="AF22" s="19">
        <v>0.02</v>
      </c>
      <c r="AG22" s="19">
        <v>0.49</v>
      </c>
      <c r="AH22" s="19">
        <v>1.48</v>
      </c>
      <c r="AI22" s="19">
        <v>0</v>
      </c>
      <c r="AJ22" s="16">
        <v>0</v>
      </c>
      <c r="AK22" s="16">
        <v>228.19</v>
      </c>
      <c r="AL22" s="16">
        <v>208.54</v>
      </c>
      <c r="AM22" s="16">
        <v>390.71</v>
      </c>
      <c r="AN22" s="16">
        <v>121.29</v>
      </c>
      <c r="AO22" s="16">
        <v>74.31</v>
      </c>
      <c r="AP22" s="16">
        <v>150.53</v>
      </c>
      <c r="AQ22" s="16">
        <v>48.42</v>
      </c>
      <c r="AR22" s="16">
        <v>242.58</v>
      </c>
      <c r="AS22" s="16">
        <v>160.12</v>
      </c>
      <c r="AT22" s="16">
        <v>193.68</v>
      </c>
      <c r="AU22" s="16">
        <v>164.91</v>
      </c>
      <c r="AV22" s="16">
        <v>96.84</v>
      </c>
      <c r="AW22" s="16">
        <v>169.71</v>
      </c>
      <c r="AX22" s="16">
        <v>1492.85</v>
      </c>
      <c r="AY22" s="16">
        <v>0</v>
      </c>
      <c r="AZ22" s="16">
        <v>470.29</v>
      </c>
      <c r="BA22" s="16">
        <v>242.58</v>
      </c>
      <c r="BB22" s="16">
        <v>121.29</v>
      </c>
      <c r="BC22" s="16">
        <v>96.84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0.28999999999999998</v>
      </c>
      <c r="BL22" s="16">
        <v>0</v>
      </c>
      <c r="BM22" s="16">
        <v>0.14000000000000001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0.79</v>
      </c>
      <c r="BT22" s="16">
        <v>0</v>
      </c>
      <c r="BU22" s="16">
        <v>0</v>
      </c>
      <c r="BV22" s="16">
        <v>2.42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6.63</v>
      </c>
      <c r="CC22" s="20"/>
      <c r="CD22" s="20"/>
      <c r="CE22" s="16">
        <v>0</v>
      </c>
      <c r="CF22" s="16"/>
      <c r="CG22" s="16">
        <v>15.77</v>
      </c>
      <c r="CH22" s="16">
        <v>8.27</v>
      </c>
      <c r="CI22" s="16">
        <v>12.02</v>
      </c>
      <c r="CJ22" s="16">
        <v>362.33</v>
      </c>
      <c r="CK22" s="16">
        <v>362.33</v>
      </c>
      <c r="CL22" s="16">
        <v>362.33</v>
      </c>
      <c r="CM22" s="16">
        <v>8.7200000000000006</v>
      </c>
      <c r="CN22" s="16">
        <v>4.4400000000000004</v>
      </c>
      <c r="CO22" s="16">
        <v>6.58</v>
      </c>
      <c r="CP22" s="16">
        <v>0</v>
      </c>
      <c r="CQ22" s="16">
        <v>0.38</v>
      </c>
      <c r="CR22" s="69"/>
    </row>
    <row r="23" spans="1:96" s="21" customFormat="1" x14ac:dyDescent="0.25">
      <c r="A23" s="17" t="str">
        <f>"8/15"</f>
        <v>8/15</v>
      </c>
      <c r="B23" s="18" t="s">
        <v>103</v>
      </c>
      <c r="C23" s="19" t="str">
        <f>"20"</f>
        <v>20</v>
      </c>
      <c r="D23" s="19">
        <v>1.32</v>
      </c>
      <c r="E23" s="19">
        <v>0</v>
      </c>
      <c r="F23" s="19">
        <v>0.13</v>
      </c>
      <c r="G23" s="19">
        <v>0.13</v>
      </c>
      <c r="H23" s="19">
        <v>9.3800000000000008</v>
      </c>
      <c r="I23" s="19">
        <v>44.780199999999994</v>
      </c>
      <c r="J23" s="19">
        <v>0</v>
      </c>
      <c r="K23" s="19">
        <v>0</v>
      </c>
      <c r="L23" s="19">
        <v>0</v>
      </c>
      <c r="M23" s="19">
        <v>0</v>
      </c>
      <c r="N23" s="19">
        <v>0.22</v>
      </c>
      <c r="O23" s="19">
        <v>9.1199999999999992</v>
      </c>
      <c r="P23" s="19">
        <v>0.04</v>
      </c>
      <c r="Q23" s="19">
        <v>0</v>
      </c>
      <c r="R23" s="19">
        <v>0</v>
      </c>
      <c r="S23" s="19">
        <v>0</v>
      </c>
      <c r="T23" s="19">
        <v>0.36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63.86</v>
      </c>
      <c r="AL23" s="16">
        <v>66.47</v>
      </c>
      <c r="AM23" s="16">
        <v>101.79</v>
      </c>
      <c r="AN23" s="16">
        <v>33.76</v>
      </c>
      <c r="AO23" s="16">
        <v>20.010000000000002</v>
      </c>
      <c r="AP23" s="16">
        <v>40.020000000000003</v>
      </c>
      <c r="AQ23" s="16">
        <v>15.14</v>
      </c>
      <c r="AR23" s="16">
        <v>72.38</v>
      </c>
      <c r="AS23" s="16">
        <v>44.89</v>
      </c>
      <c r="AT23" s="16">
        <v>62.64</v>
      </c>
      <c r="AU23" s="16">
        <v>51.68</v>
      </c>
      <c r="AV23" s="16">
        <v>27.14</v>
      </c>
      <c r="AW23" s="16">
        <v>48.02</v>
      </c>
      <c r="AX23" s="16">
        <v>401.59</v>
      </c>
      <c r="AY23" s="16">
        <v>0</v>
      </c>
      <c r="AZ23" s="16">
        <v>130.85</v>
      </c>
      <c r="BA23" s="16">
        <v>56.9</v>
      </c>
      <c r="BB23" s="16">
        <v>37.76</v>
      </c>
      <c r="BC23" s="16">
        <v>29.93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0.01</v>
      </c>
      <c r="BT23" s="16">
        <v>0</v>
      </c>
      <c r="BU23" s="16">
        <v>0</v>
      </c>
      <c r="BV23" s="16">
        <v>0.06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7.82</v>
      </c>
      <c r="CC23" s="20"/>
      <c r="CD23" s="20"/>
      <c r="CE23" s="16">
        <v>0</v>
      </c>
      <c r="CF23" s="16"/>
      <c r="CG23" s="16">
        <v>0</v>
      </c>
      <c r="CH23" s="16">
        <v>0</v>
      </c>
      <c r="CI23" s="16">
        <v>0</v>
      </c>
      <c r="CJ23" s="16">
        <v>2850</v>
      </c>
      <c r="CK23" s="16">
        <v>1098</v>
      </c>
      <c r="CL23" s="16">
        <v>1974</v>
      </c>
      <c r="CM23" s="16">
        <v>22.8</v>
      </c>
      <c r="CN23" s="16">
        <v>22.8</v>
      </c>
      <c r="CO23" s="16">
        <v>22.8</v>
      </c>
      <c r="CP23" s="16">
        <v>0</v>
      </c>
      <c r="CQ23" s="16">
        <v>0</v>
      </c>
      <c r="CR23" s="69"/>
    </row>
    <row r="24" spans="1:96" s="21" customFormat="1" x14ac:dyDescent="0.25">
      <c r="A24" s="17" t="str">
        <f>"8/16"</f>
        <v>8/16</v>
      </c>
      <c r="B24" s="18" t="s">
        <v>114</v>
      </c>
      <c r="C24" s="19" t="str">
        <f>"30"</f>
        <v>30</v>
      </c>
      <c r="D24" s="19">
        <v>1.98</v>
      </c>
      <c r="E24" s="19">
        <v>0</v>
      </c>
      <c r="F24" s="19">
        <v>0.36</v>
      </c>
      <c r="G24" s="19">
        <v>0.36</v>
      </c>
      <c r="H24" s="19">
        <v>12.51</v>
      </c>
      <c r="I24" s="19">
        <v>58.013999999999996</v>
      </c>
      <c r="J24" s="19">
        <v>0.06</v>
      </c>
      <c r="K24" s="19">
        <v>0</v>
      </c>
      <c r="L24" s="19">
        <v>0</v>
      </c>
      <c r="M24" s="19">
        <v>0</v>
      </c>
      <c r="N24" s="19">
        <v>0.36</v>
      </c>
      <c r="O24" s="19">
        <v>9.66</v>
      </c>
      <c r="P24" s="19">
        <v>2.4900000000000002</v>
      </c>
      <c r="Q24" s="19">
        <v>0</v>
      </c>
      <c r="R24" s="19">
        <v>0</v>
      </c>
      <c r="S24" s="19">
        <v>0.3</v>
      </c>
      <c r="T24" s="19">
        <v>0.75</v>
      </c>
      <c r="U24" s="19">
        <v>183</v>
      </c>
      <c r="V24" s="19">
        <v>73.5</v>
      </c>
      <c r="W24" s="19">
        <v>10.5</v>
      </c>
      <c r="X24" s="19">
        <v>14.1</v>
      </c>
      <c r="Y24" s="19">
        <v>47.4</v>
      </c>
      <c r="Z24" s="19">
        <v>1.17</v>
      </c>
      <c r="AA24" s="19">
        <v>0</v>
      </c>
      <c r="AB24" s="19">
        <v>1.5</v>
      </c>
      <c r="AC24" s="19">
        <v>0.3</v>
      </c>
      <c r="AD24" s="19">
        <v>0.42</v>
      </c>
      <c r="AE24" s="19">
        <v>0.05</v>
      </c>
      <c r="AF24" s="19">
        <v>0.02</v>
      </c>
      <c r="AG24" s="19">
        <v>0.21</v>
      </c>
      <c r="AH24" s="19">
        <v>0.6</v>
      </c>
      <c r="AI24" s="19">
        <v>0</v>
      </c>
      <c r="AJ24" s="16">
        <v>0</v>
      </c>
      <c r="AK24" s="16">
        <v>96.6</v>
      </c>
      <c r="AL24" s="16">
        <v>74.400000000000006</v>
      </c>
      <c r="AM24" s="16">
        <v>128.1</v>
      </c>
      <c r="AN24" s="16">
        <v>66.900000000000006</v>
      </c>
      <c r="AO24" s="16">
        <v>27.9</v>
      </c>
      <c r="AP24" s="16">
        <v>59.4</v>
      </c>
      <c r="AQ24" s="16">
        <v>24</v>
      </c>
      <c r="AR24" s="16">
        <v>111.3</v>
      </c>
      <c r="AS24" s="16">
        <v>89.1</v>
      </c>
      <c r="AT24" s="16">
        <v>87.3</v>
      </c>
      <c r="AU24" s="16">
        <v>139.19999999999999</v>
      </c>
      <c r="AV24" s="16">
        <v>37.200000000000003</v>
      </c>
      <c r="AW24" s="16">
        <v>93</v>
      </c>
      <c r="AX24" s="16">
        <v>467.7</v>
      </c>
      <c r="AY24" s="16">
        <v>0</v>
      </c>
      <c r="AZ24" s="16">
        <v>157.80000000000001</v>
      </c>
      <c r="BA24" s="16">
        <v>87.3</v>
      </c>
      <c r="BB24" s="16">
        <v>54</v>
      </c>
      <c r="BC24" s="16">
        <v>39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0.04</v>
      </c>
      <c r="BL24" s="16">
        <v>0</v>
      </c>
      <c r="BM24" s="16">
        <v>0</v>
      </c>
      <c r="BN24" s="16">
        <v>0.01</v>
      </c>
      <c r="BO24" s="16">
        <v>0</v>
      </c>
      <c r="BP24" s="16">
        <v>0</v>
      </c>
      <c r="BQ24" s="16">
        <v>0</v>
      </c>
      <c r="BR24" s="16">
        <v>0</v>
      </c>
      <c r="BS24" s="16">
        <v>0.03</v>
      </c>
      <c r="BT24" s="16">
        <v>0</v>
      </c>
      <c r="BU24" s="16">
        <v>0</v>
      </c>
      <c r="BV24" s="16">
        <v>0.14000000000000001</v>
      </c>
      <c r="BW24" s="16">
        <v>0.02</v>
      </c>
      <c r="BX24" s="16">
        <v>0</v>
      </c>
      <c r="BY24" s="16">
        <v>0</v>
      </c>
      <c r="BZ24" s="16">
        <v>0</v>
      </c>
      <c r="CA24" s="16">
        <v>0</v>
      </c>
      <c r="CB24" s="16">
        <v>14.1</v>
      </c>
      <c r="CC24" s="20"/>
      <c r="CD24" s="20"/>
      <c r="CE24" s="16">
        <v>0.25</v>
      </c>
      <c r="CF24" s="16"/>
      <c r="CG24" s="16">
        <v>15</v>
      </c>
      <c r="CH24" s="16">
        <v>15</v>
      </c>
      <c r="CI24" s="16">
        <v>15</v>
      </c>
      <c r="CJ24" s="16">
        <v>2850</v>
      </c>
      <c r="CK24" s="16">
        <v>1098</v>
      </c>
      <c r="CL24" s="16">
        <v>1974</v>
      </c>
      <c r="CM24" s="16">
        <v>28.5</v>
      </c>
      <c r="CN24" s="16">
        <v>23.7</v>
      </c>
      <c r="CO24" s="16">
        <v>26.1</v>
      </c>
      <c r="CP24" s="16">
        <v>0</v>
      </c>
      <c r="CQ24" s="16">
        <v>0</v>
      </c>
      <c r="CR24" s="69"/>
    </row>
    <row r="25" spans="1:96" s="21" customFormat="1" ht="31.5" x14ac:dyDescent="0.25">
      <c r="A25" s="17" t="str">
        <f>"6/10"</f>
        <v>6/10</v>
      </c>
      <c r="B25" s="18" t="s">
        <v>115</v>
      </c>
      <c r="C25" s="19" t="str">
        <f>"150"</f>
        <v>150</v>
      </c>
      <c r="D25" s="19">
        <v>0.15</v>
      </c>
      <c r="E25" s="19">
        <v>0</v>
      </c>
      <c r="F25" s="19">
        <v>0.06</v>
      </c>
      <c r="G25" s="19">
        <v>0.06</v>
      </c>
      <c r="H25" s="19">
        <v>9.09</v>
      </c>
      <c r="I25" s="19">
        <v>35.472120000000004</v>
      </c>
      <c r="J25" s="19">
        <v>0.02</v>
      </c>
      <c r="K25" s="19">
        <v>0</v>
      </c>
      <c r="L25" s="19">
        <v>0</v>
      </c>
      <c r="M25" s="19">
        <v>0</v>
      </c>
      <c r="N25" s="19">
        <v>8.41</v>
      </c>
      <c r="O25" s="19">
        <v>0</v>
      </c>
      <c r="P25" s="19">
        <v>0.68</v>
      </c>
      <c r="Q25" s="19">
        <v>0</v>
      </c>
      <c r="R25" s="19">
        <v>0</v>
      </c>
      <c r="S25" s="19">
        <v>0.35</v>
      </c>
      <c r="T25" s="19">
        <v>0.14000000000000001</v>
      </c>
      <c r="U25" s="19">
        <v>4.83</v>
      </c>
      <c r="V25" s="19">
        <v>52.2</v>
      </c>
      <c r="W25" s="19">
        <v>5.46</v>
      </c>
      <c r="X25" s="19">
        <v>4.42</v>
      </c>
      <c r="Y25" s="19">
        <v>4.5999999999999996</v>
      </c>
      <c r="Z25" s="19">
        <v>0.21</v>
      </c>
      <c r="AA25" s="19">
        <v>0</v>
      </c>
      <c r="AB25" s="19">
        <v>13.5</v>
      </c>
      <c r="AC25" s="19">
        <v>2.5499999999999998</v>
      </c>
      <c r="AD25" s="19">
        <v>0.11</v>
      </c>
      <c r="AE25" s="19">
        <v>0</v>
      </c>
      <c r="AF25" s="19">
        <v>0.01</v>
      </c>
      <c r="AG25" s="19">
        <v>0.04</v>
      </c>
      <c r="AH25" s="19">
        <v>0.06</v>
      </c>
      <c r="AI25" s="19">
        <v>12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170</v>
      </c>
      <c r="CC25" s="20"/>
      <c r="CD25" s="20"/>
      <c r="CE25" s="16">
        <v>2.25</v>
      </c>
      <c r="CF25" s="16"/>
      <c r="CG25" s="16">
        <v>3.44</v>
      </c>
      <c r="CH25" s="16">
        <v>3.44</v>
      </c>
      <c r="CI25" s="16">
        <v>3.44</v>
      </c>
      <c r="CJ25" s="16">
        <v>408.75</v>
      </c>
      <c r="CK25" s="16">
        <v>157.80000000000001</v>
      </c>
      <c r="CL25" s="16">
        <v>283.27999999999997</v>
      </c>
      <c r="CM25" s="16">
        <v>35</v>
      </c>
      <c r="CN25" s="16">
        <v>20.82</v>
      </c>
      <c r="CO25" s="16">
        <v>27.91</v>
      </c>
      <c r="CP25" s="16">
        <v>7.5</v>
      </c>
      <c r="CQ25" s="16">
        <v>0</v>
      </c>
      <c r="CR25" s="69"/>
    </row>
    <row r="26" spans="1:96" s="16" customFormat="1" ht="31.5" x14ac:dyDescent="0.25">
      <c r="A26" s="17" t="str">
        <f>"8/2"</f>
        <v>8/2</v>
      </c>
      <c r="B26" s="18" t="s">
        <v>116</v>
      </c>
      <c r="C26" s="19" t="str">
        <f>"200"</f>
        <v>200</v>
      </c>
      <c r="D26" s="19">
        <v>1.49</v>
      </c>
      <c r="E26" s="19">
        <v>0</v>
      </c>
      <c r="F26" s="19">
        <v>4.1500000000000004</v>
      </c>
      <c r="G26" s="19">
        <v>4.12</v>
      </c>
      <c r="H26" s="19">
        <v>7.92</v>
      </c>
      <c r="I26" s="19">
        <v>72.194087999999994</v>
      </c>
      <c r="J26" s="19">
        <v>0.87</v>
      </c>
      <c r="K26" s="19">
        <v>2.6</v>
      </c>
      <c r="L26" s="19">
        <v>0</v>
      </c>
      <c r="M26" s="19">
        <v>0</v>
      </c>
      <c r="N26" s="19">
        <v>3.65</v>
      </c>
      <c r="O26" s="19">
        <v>2.73</v>
      </c>
      <c r="P26" s="19">
        <v>1.54</v>
      </c>
      <c r="Q26" s="19">
        <v>0</v>
      </c>
      <c r="R26" s="19">
        <v>0</v>
      </c>
      <c r="S26" s="19">
        <v>0.24</v>
      </c>
      <c r="T26" s="19">
        <v>1.01</v>
      </c>
      <c r="U26" s="19">
        <v>166.52</v>
      </c>
      <c r="V26" s="19">
        <v>178.35</v>
      </c>
      <c r="W26" s="19">
        <v>31.67</v>
      </c>
      <c r="X26" s="19">
        <v>14.31</v>
      </c>
      <c r="Y26" s="19">
        <v>31.48</v>
      </c>
      <c r="Z26" s="19">
        <v>0.45</v>
      </c>
      <c r="AA26" s="19">
        <v>2.4</v>
      </c>
      <c r="AB26" s="19">
        <v>1161.5999999999999</v>
      </c>
      <c r="AC26" s="19">
        <v>245.84</v>
      </c>
      <c r="AD26" s="19">
        <v>1.9</v>
      </c>
      <c r="AE26" s="19">
        <v>0.02</v>
      </c>
      <c r="AF26" s="19">
        <v>0.03</v>
      </c>
      <c r="AG26" s="19">
        <v>0.45</v>
      </c>
      <c r="AH26" s="19">
        <v>0.8</v>
      </c>
      <c r="AI26" s="19">
        <v>9.93</v>
      </c>
      <c r="AJ26" s="16">
        <v>0</v>
      </c>
      <c r="AK26" s="16">
        <v>87.91</v>
      </c>
      <c r="AL26" s="16">
        <v>70.2</v>
      </c>
      <c r="AM26" s="16">
        <v>121.86</v>
      </c>
      <c r="AN26" s="16">
        <v>106.75</v>
      </c>
      <c r="AO26" s="16">
        <v>37.15</v>
      </c>
      <c r="AP26" s="16">
        <v>66.930000000000007</v>
      </c>
      <c r="AQ26" s="16">
        <v>18.12</v>
      </c>
      <c r="AR26" s="16">
        <v>74.98</v>
      </c>
      <c r="AS26" s="16">
        <v>98.14</v>
      </c>
      <c r="AT26" s="16">
        <v>106.08</v>
      </c>
      <c r="AU26" s="16">
        <v>191.2</v>
      </c>
      <c r="AV26" s="16">
        <v>48.67</v>
      </c>
      <c r="AW26" s="16">
        <v>75.349999999999994</v>
      </c>
      <c r="AX26" s="16">
        <v>330.52</v>
      </c>
      <c r="AY26" s="16">
        <v>0</v>
      </c>
      <c r="AZ26" s="16">
        <v>76.930000000000007</v>
      </c>
      <c r="BA26" s="16">
        <v>78.14</v>
      </c>
      <c r="BB26" s="16">
        <v>63.66</v>
      </c>
      <c r="BC26" s="16">
        <v>27.41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0.23</v>
      </c>
      <c r="BL26" s="16">
        <v>0</v>
      </c>
      <c r="BM26" s="16">
        <v>0.15</v>
      </c>
      <c r="BN26" s="16">
        <v>0.01</v>
      </c>
      <c r="BO26" s="16">
        <v>0.02</v>
      </c>
      <c r="BP26" s="16">
        <v>0</v>
      </c>
      <c r="BQ26" s="16">
        <v>0</v>
      </c>
      <c r="BR26" s="16">
        <v>0</v>
      </c>
      <c r="BS26" s="16">
        <v>0.85</v>
      </c>
      <c r="BT26" s="16">
        <v>0</v>
      </c>
      <c r="BU26" s="16">
        <v>0</v>
      </c>
      <c r="BV26" s="16">
        <v>2.37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244.11</v>
      </c>
      <c r="CC26" s="20"/>
      <c r="CD26" s="20"/>
      <c r="CE26" s="16">
        <v>196</v>
      </c>
      <c r="CG26" s="16">
        <v>18.79</v>
      </c>
      <c r="CH26" s="16">
        <v>10.36</v>
      </c>
      <c r="CI26" s="16">
        <v>14.57</v>
      </c>
      <c r="CJ26" s="16">
        <v>844.3</v>
      </c>
      <c r="CK26" s="16">
        <v>276.16000000000003</v>
      </c>
      <c r="CL26" s="16">
        <v>560.23</v>
      </c>
      <c r="CM26" s="16">
        <v>36.729999999999997</v>
      </c>
      <c r="CN26" s="16">
        <v>23.77</v>
      </c>
      <c r="CO26" s="16">
        <v>30.25</v>
      </c>
      <c r="CP26" s="16">
        <v>0</v>
      </c>
      <c r="CQ26" s="16">
        <v>0.4</v>
      </c>
      <c r="CR26" s="70"/>
    </row>
    <row r="27" spans="1:96" s="22" customFormat="1" x14ac:dyDescent="0.25">
      <c r="A27" s="73"/>
      <c r="B27" s="74" t="s">
        <v>117</v>
      </c>
      <c r="C27" s="75"/>
      <c r="D27" s="75">
        <v>23.75</v>
      </c>
      <c r="E27" s="75">
        <v>11.52</v>
      </c>
      <c r="F27" s="75">
        <v>22.8</v>
      </c>
      <c r="G27" s="75">
        <v>14.11</v>
      </c>
      <c r="H27" s="75">
        <v>92.16</v>
      </c>
      <c r="I27" s="75">
        <v>657.04</v>
      </c>
      <c r="J27" s="75">
        <v>5.13</v>
      </c>
      <c r="K27" s="75">
        <v>8.5500000000000007</v>
      </c>
      <c r="L27" s="75">
        <v>0</v>
      </c>
      <c r="M27" s="75">
        <v>0</v>
      </c>
      <c r="N27" s="75">
        <v>24.3</v>
      </c>
      <c r="O27" s="75">
        <v>59.97</v>
      </c>
      <c r="P27" s="75">
        <v>7.89</v>
      </c>
      <c r="Q27" s="75">
        <v>0</v>
      </c>
      <c r="R27" s="75">
        <v>0</v>
      </c>
      <c r="S27" s="75">
        <v>0.93</v>
      </c>
      <c r="T27" s="75">
        <v>5.08</v>
      </c>
      <c r="U27" s="75">
        <v>819.31</v>
      </c>
      <c r="V27" s="75">
        <v>584.22</v>
      </c>
      <c r="W27" s="75">
        <v>86.28</v>
      </c>
      <c r="X27" s="75">
        <v>61.02</v>
      </c>
      <c r="Y27" s="75">
        <v>237.72</v>
      </c>
      <c r="Z27" s="75">
        <v>4.24</v>
      </c>
      <c r="AA27" s="75">
        <v>39.700000000000003</v>
      </c>
      <c r="AB27" s="75">
        <v>1187.3599999999999</v>
      </c>
      <c r="AC27" s="75">
        <v>297.63</v>
      </c>
      <c r="AD27" s="75">
        <v>7.66</v>
      </c>
      <c r="AE27" s="75">
        <v>0.2</v>
      </c>
      <c r="AF27" s="75">
        <v>0.18</v>
      </c>
      <c r="AG27" s="75">
        <v>5.92</v>
      </c>
      <c r="AH27" s="75">
        <v>11.57</v>
      </c>
      <c r="AI27" s="75">
        <v>23.13</v>
      </c>
      <c r="AJ27" s="76">
        <v>0</v>
      </c>
      <c r="AK27" s="76">
        <v>1112.6500000000001</v>
      </c>
      <c r="AL27" s="76">
        <v>942.75</v>
      </c>
      <c r="AM27" s="76">
        <v>1759.15</v>
      </c>
      <c r="AN27" s="76">
        <v>1401.3</v>
      </c>
      <c r="AO27" s="76">
        <v>484.56</v>
      </c>
      <c r="AP27" s="76">
        <v>918.35</v>
      </c>
      <c r="AQ27" s="76">
        <v>310.11</v>
      </c>
      <c r="AR27" s="76">
        <v>1055.94</v>
      </c>
      <c r="AS27" s="76">
        <v>1180.69</v>
      </c>
      <c r="AT27" s="76">
        <v>1311.93</v>
      </c>
      <c r="AU27" s="76">
        <v>1773.99</v>
      </c>
      <c r="AV27" s="76">
        <v>547.94000000000005</v>
      </c>
      <c r="AW27" s="76">
        <v>1315.49</v>
      </c>
      <c r="AX27" s="76">
        <v>4813.1899999999996</v>
      </c>
      <c r="AY27" s="76">
        <v>95.54</v>
      </c>
      <c r="AZ27" s="76">
        <v>1529.06</v>
      </c>
      <c r="BA27" s="76">
        <v>1090.74</v>
      </c>
      <c r="BB27" s="76">
        <v>737.87</v>
      </c>
      <c r="BC27" s="76">
        <v>367.74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0.89</v>
      </c>
      <c r="BL27" s="76">
        <v>0</v>
      </c>
      <c r="BM27" s="76">
        <v>0.49</v>
      </c>
      <c r="BN27" s="76">
        <v>0.04</v>
      </c>
      <c r="BO27" s="76">
        <v>0.08</v>
      </c>
      <c r="BP27" s="76">
        <v>0</v>
      </c>
      <c r="BQ27" s="76">
        <v>0</v>
      </c>
      <c r="BR27" s="76">
        <v>0.01</v>
      </c>
      <c r="BS27" s="76">
        <v>2.85</v>
      </c>
      <c r="BT27" s="76">
        <v>0</v>
      </c>
      <c r="BU27" s="76">
        <v>0</v>
      </c>
      <c r="BV27" s="76">
        <v>7.92</v>
      </c>
      <c r="BW27" s="76">
        <v>0.04</v>
      </c>
      <c r="BX27" s="76">
        <v>0</v>
      </c>
      <c r="BY27" s="76">
        <v>0</v>
      </c>
      <c r="BZ27" s="76">
        <v>0</v>
      </c>
      <c r="CA27" s="76">
        <v>0</v>
      </c>
      <c r="CB27" s="76">
        <v>555.57000000000005</v>
      </c>
      <c r="CC27" s="72"/>
      <c r="CD27" s="72">
        <f>$I$27/$I$35*100</f>
        <v>48.669629629629632</v>
      </c>
      <c r="CE27" s="76">
        <v>237.59</v>
      </c>
      <c r="CF27" s="76"/>
      <c r="CG27" s="76">
        <v>96.59</v>
      </c>
      <c r="CH27" s="76">
        <v>58.41</v>
      </c>
      <c r="CI27" s="76">
        <v>77.5</v>
      </c>
      <c r="CJ27" s="76">
        <v>11565.98</v>
      </c>
      <c r="CK27" s="76">
        <v>5517.84</v>
      </c>
      <c r="CL27" s="76">
        <v>8541.91</v>
      </c>
      <c r="CM27" s="76">
        <v>159.91</v>
      </c>
      <c r="CN27" s="76">
        <v>116.67</v>
      </c>
      <c r="CO27" s="76">
        <v>138.35</v>
      </c>
      <c r="CP27" s="76">
        <v>10.5</v>
      </c>
      <c r="CQ27" s="76">
        <v>1.53</v>
      </c>
    </row>
    <row r="28" spans="1:96" x14ac:dyDescent="0.25">
      <c r="A28" s="17"/>
      <c r="B28" s="71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ht="47.25" x14ac:dyDescent="0.25">
      <c r="A29" s="17" t="str">
        <f>"58/3"</f>
        <v>58/3</v>
      </c>
      <c r="B29" s="18" t="s">
        <v>119</v>
      </c>
      <c r="C29" s="19" t="str">
        <f>"200"</f>
        <v>200</v>
      </c>
      <c r="D29" s="19">
        <v>4.7300000000000004</v>
      </c>
      <c r="E29" s="19">
        <v>1.02</v>
      </c>
      <c r="F29" s="19">
        <v>6.68</v>
      </c>
      <c r="G29" s="19">
        <v>6.37</v>
      </c>
      <c r="H29" s="19">
        <v>30.9</v>
      </c>
      <c r="I29" s="19">
        <v>190.96673249999998</v>
      </c>
      <c r="J29" s="19">
        <v>1.2</v>
      </c>
      <c r="K29" s="19">
        <v>3.9</v>
      </c>
      <c r="L29" s="19">
        <v>0</v>
      </c>
      <c r="M29" s="19">
        <v>0</v>
      </c>
      <c r="N29" s="19">
        <v>18.559999999999999</v>
      </c>
      <c r="O29" s="19">
        <v>6.9</v>
      </c>
      <c r="P29" s="19">
        <v>5.44</v>
      </c>
      <c r="Q29" s="19">
        <v>0</v>
      </c>
      <c r="R29" s="19">
        <v>0</v>
      </c>
      <c r="S29" s="19">
        <v>0.74</v>
      </c>
      <c r="T29" s="19">
        <v>2.39</v>
      </c>
      <c r="U29" s="19">
        <v>87.03</v>
      </c>
      <c r="V29" s="19">
        <v>407.48</v>
      </c>
      <c r="W29" s="19">
        <v>58.95</v>
      </c>
      <c r="X29" s="19">
        <v>74.92</v>
      </c>
      <c r="Y29" s="19">
        <v>131.61000000000001</v>
      </c>
      <c r="Z29" s="19">
        <v>1.83</v>
      </c>
      <c r="AA29" s="19">
        <v>13.2</v>
      </c>
      <c r="AB29" s="19">
        <v>20164.68</v>
      </c>
      <c r="AC29" s="19">
        <v>4222.99</v>
      </c>
      <c r="AD29" s="19">
        <v>3.75</v>
      </c>
      <c r="AE29" s="19">
        <v>0.11</v>
      </c>
      <c r="AF29" s="19">
        <v>0.16</v>
      </c>
      <c r="AG29" s="19">
        <v>1.8</v>
      </c>
      <c r="AH29" s="19">
        <v>2.98</v>
      </c>
      <c r="AI29" s="19">
        <v>4.2</v>
      </c>
      <c r="AJ29" s="16">
        <v>0</v>
      </c>
      <c r="AK29" s="16">
        <v>192.33</v>
      </c>
      <c r="AL29" s="16">
        <v>156.18</v>
      </c>
      <c r="AM29" s="16">
        <v>248.79</v>
      </c>
      <c r="AN29" s="16">
        <v>189.93</v>
      </c>
      <c r="AO29" s="16">
        <v>68.8</v>
      </c>
      <c r="AP29" s="16">
        <v>144.44</v>
      </c>
      <c r="AQ29" s="16">
        <v>42.14</v>
      </c>
      <c r="AR29" s="16">
        <v>158.31</v>
      </c>
      <c r="AS29" s="16">
        <v>190.59</v>
      </c>
      <c r="AT29" s="16">
        <v>189.19</v>
      </c>
      <c r="AU29" s="16">
        <v>417.92</v>
      </c>
      <c r="AV29" s="16">
        <v>79.53</v>
      </c>
      <c r="AW29" s="16">
        <v>129.37</v>
      </c>
      <c r="AX29" s="16">
        <v>854.97</v>
      </c>
      <c r="AY29" s="16">
        <v>1.05</v>
      </c>
      <c r="AZ29" s="16">
        <v>168.69</v>
      </c>
      <c r="BA29" s="16">
        <v>183.89</v>
      </c>
      <c r="BB29" s="16">
        <v>100.97</v>
      </c>
      <c r="BC29" s="16">
        <v>64.73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0.33</v>
      </c>
      <c r="BL29" s="16">
        <v>0</v>
      </c>
      <c r="BM29" s="16">
        <v>0.22</v>
      </c>
      <c r="BN29" s="16">
        <v>0.02</v>
      </c>
      <c r="BO29" s="16">
        <v>0.04</v>
      </c>
      <c r="BP29" s="16">
        <v>0</v>
      </c>
      <c r="BQ29" s="16">
        <v>0</v>
      </c>
      <c r="BR29" s="16">
        <v>0</v>
      </c>
      <c r="BS29" s="16">
        <v>1.25</v>
      </c>
      <c r="BT29" s="16">
        <v>0</v>
      </c>
      <c r="BU29" s="16">
        <v>0</v>
      </c>
      <c r="BV29" s="16">
        <v>3.54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227.75</v>
      </c>
      <c r="CC29" s="20"/>
      <c r="CD29" s="20"/>
      <c r="CE29" s="16">
        <v>3373.98</v>
      </c>
      <c r="CF29" s="16"/>
      <c r="CG29" s="16">
        <v>10.25</v>
      </c>
      <c r="CH29" s="16">
        <v>9.51</v>
      </c>
      <c r="CI29" s="16">
        <v>9.8800000000000008</v>
      </c>
      <c r="CJ29" s="16">
        <v>1874.89</v>
      </c>
      <c r="CK29" s="16">
        <v>616.04</v>
      </c>
      <c r="CL29" s="16">
        <v>1245.46</v>
      </c>
      <c r="CM29" s="16">
        <v>9.39</v>
      </c>
      <c r="CN29" s="16">
        <v>6.39</v>
      </c>
      <c r="CO29" s="16">
        <v>7.89</v>
      </c>
      <c r="CP29" s="16">
        <v>6</v>
      </c>
      <c r="CQ29" s="16">
        <v>0</v>
      </c>
      <c r="CR29" s="69"/>
    </row>
    <row r="30" spans="1:96" s="21" customFormat="1" x14ac:dyDescent="0.25">
      <c r="A30" s="17" t="str">
        <f>"8/15"</f>
        <v>8/15</v>
      </c>
      <c r="B30" s="18" t="s">
        <v>103</v>
      </c>
      <c r="C30" s="19" t="str">
        <f>"20"</f>
        <v>20</v>
      </c>
      <c r="D30" s="19">
        <v>1.32</v>
      </c>
      <c r="E30" s="19">
        <v>0</v>
      </c>
      <c r="F30" s="19">
        <v>0.13</v>
      </c>
      <c r="G30" s="19">
        <v>0.13</v>
      </c>
      <c r="H30" s="19">
        <v>9.3800000000000008</v>
      </c>
      <c r="I30" s="19">
        <v>44.780199999999994</v>
      </c>
      <c r="J30" s="19">
        <v>0</v>
      </c>
      <c r="K30" s="19">
        <v>0</v>
      </c>
      <c r="L30" s="19">
        <v>0</v>
      </c>
      <c r="M30" s="19">
        <v>0</v>
      </c>
      <c r="N30" s="19">
        <v>0.22</v>
      </c>
      <c r="O30" s="19">
        <v>9.1199999999999992</v>
      </c>
      <c r="P30" s="19">
        <v>0.04</v>
      </c>
      <c r="Q30" s="19">
        <v>0</v>
      </c>
      <c r="R30" s="19">
        <v>0</v>
      </c>
      <c r="S30" s="19">
        <v>0</v>
      </c>
      <c r="T30" s="19">
        <v>0.36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0"/>
      <c r="CD30" s="20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2850</v>
      </c>
      <c r="CK30" s="16">
        <v>1098</v>
      </c>
      <c r="CL30" s="16">
        <v>1974</v>
      </c>
      <c r="CM30" s="16">
        <v>22.8</v>
      </c>
      <c r="CN30" s="16">
        <v>22.8</v>
      </c>
      <c r="CO30" s="16">
        <v>22.8</v>
      </c>
      <c r="CP30" s="16">
        <v>0</v>
      </c>
      <c r="CQ30" s="16">
        <v>0</v>
      </c>
      <c r="CR30" s="69"/>
    </row>
    <row r="31" spans="1:96" s="21" customFormat="1" x14ac:dyDescent="0.25">
      <c r="A31" s="17" t="str">
        <f>"27/10"</f>
        <v>27/10</v>
      </c>
      <c r="B31" s="18" t="s">
        <v>120</v>
      </c>
      <c r="C31" s="19" t="str">
        <f>"150"</f>
        <v>150</v>
      </c>
      <c r="D31" s="19">
        <v>0.06</v>
      </c>
      <c r="E31" s="19">
        <v>0</v>
      </c>
      <c r="F31" s="19">
        <v>0.01</v>
      </c>
      <c r="G31" s="19">
        <v>0.01</v>
      </c>
      <c r="H31" s="19">
        <v>3.71</v>
      </c>
      <c r="I31" s="19">
        <v>14.414604000000001</v>
      </c>
      <c r="J31" s="19">
        <v>0</v>
      </c>
      <c r="K31" s="19">
        <v>0</v>
      </c>
      <c r="L31" s="19">
        <v>0</v>
      </c>
      <c r="M31" s="19">
        <v>0</v>
      </c>
      <c r="N31" s="19">
        <v>3.68</v>
      </c>
      <c r="O31" s="19">
        <v>0</v>
      </c>
      <c r="P31" s="19">
        <v>0.03</v>
      </c>
      <c r="Q31" s="19">
        <v>0</v>
      </c>
      <c r="R31" s="19">
        <v>0</v>
      </c>
      <c r="S31" s="19">
        <v>0</v>
      </c>
      <c r="T31" s="19">
        <v>0.02</v>
      </c>
      <c r="U31" s="19">
        <v>0.04</v>
      </c>
      <c r="V31" s="19">
        <v>0.11</v>
      </c>
      <c r="W31" s="19">
        <v>0.11</v>
      </c>
      <c r="X31" s="19">
        <v>0</v>
      </c>
      <c r="Y31" s="19">
        <v>0</v>
      </c>
      <c r="Z31" s="19">
        <v>0.01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150.03</v>
      </c>
      <c r="CC31" s="20"/>
      <c r="CD31" s="20"/>
      <c r="CE31" s="16">
        <v>0</v>
      </c>
      <c r="CF31" s="16"/>
      <c r="CG31" s="16">
        <v>3.08</v>
      </c>
      <c r="CH31" s="16">
        <v>3.08</v>
      </c>
      <c r="CI31" s="16">
        <v>3.08</v>
      </c>
      <c r="CJ31" s="16">
        <v>341.6</v>
      </c>
      <c r="CK31" s="16">
        <v>136.71</v>
      </c>
      <c r="CL31" s="16">
        <v>239.15</v>
      </c>
      <c r="CM31" s="16">
        <v>33.07</v>
      </c>
      <c r="CN31" s="16">
        <v>19.55</v>
      </c>
      <c r="CO31" s="16">
        <v>26.31</v>
      </c>
      <c r="CP31" s="16">
        <v>3.75</v>
      </c>
      <c r="CQ31" s="16">
        <v>0</v>
      </c>
      <c r="CR31" s="69"/>
    </row>
    <row r="32" spans="1:96" s="16" customFormat="1" x14ac:dyDescent="0.25">
      <c r="A32" s="17" t="str">
        <f>"-"</f>
        <v>-</v>
      </c>
      <c r="B32" s="18" t="s">
        <v>121</v>
      </c>
      <c r="C32" s="19" t="str">
        <f>"10"</f>
        <v>10</v>
      </c>
      <c r="D32" s="19">
        <v>0.05</v>
      </c>
      <c r="E32" s="19">
        <v>0</v>
      </c>
      <c r="F32" s="19">
        <v>0</v>
      </c>
      <c r="G32" s="19">
        <v>0</v>
      </c>
      <c r="H32" s="19">
        <v>7.26</v>
      </c>
      <c r="I32" s="19">
        <v>27.787999999999997</v>
      </c>
      <c r="J32" s="19">
        <v>0</v>
      </c>
      <c r="K32" s="19">
        <v>0</v>
      </c>
      <c r="L32" s="19">
        <v>0</v>
      </c>
      <c r="M32" s="19">
        <v>0</v>
      </c>
      <c r="N32" s="19">
        <v>7.16</v>
      </c>
      <c r="O32" s="19">
        <v>0</v>
      </c>
      <c r="P32" s="19">
        <v>0.1</v>
      </c>
      <c r="Q32" s="19">
        <v>0</v>
      </c>
      <c r="R32" s="19">
        <v>0</v>
      </c>
      <c r="S32" s="19">
        <v>0.06</v>
      </c>
      <c r="T32" s="19">
        <v>0.04</v>
      </c>
      <c r="U32" s="19">
        <v>0.2</v>
      </c>
      <c r="V32" s="19">
        <v>15.2</v>
      </c>
      <c r="W32" s="19">
        <v>1.2</v>
      </c>
      <c r="X32" s="19">
        <v>0.9</v>
      </c>
      <c r="Y32" s="19">
        <v>1.8</v>
      </c>
      <c r="Z32" s="19">
        <v>0.04</v>
      </c>
      <c r="AA32" s="19">
        <v>0</v>
      </c>
      <c r="AB32" s="19">
        <v>30</v>
      </c>
      <c r="AC32" s="19">
        <v>5</v>
      </c>
      <c r="AD32" s="19">
        <v>0.08</v>
      </c>
      <c r="AE32" s="19">
        <v>0</v>
      </c>
      <c r="AF32" s="19">
        <v>0</v>
      </c>
      <c r="AG32" s="19">
        <v>0.02</v>
      </c>
      <c r="AH32" s="19">
        <v>0.03</v>
      </c>
      <c r="AI32" s="19">
        <v>0.24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2.59</v>
      </c>
      <c r="CC32" s="20"/>
      <c r="CD32" s="20"/>
      <c r="CE32" s="16">
        <v>5</v>
      </c>
      <c r="CG32" s="16">
        <v>0.6</v>
      </c>
      <c r="CH32" s="16">
        <v>0.6</v>
      </c>
      <c r="CI32" s="16">
        <v>0.6</v>
      </c>
      <c r="CJ32" s="16">
        <v>60</v>
      </c>
      <c r="CK32" s="16">
        <v>24.6</v>
      </c>
      <c r="CL32" s="16">
        <v>42.3</v>
      </c>
      <c r="CM32" s="16">
        <v>0.6</v>
      </c>
      <c r="CN32" s="16">
        <v>0.6</v>
      </c>
      <c r="CO32" s="16">
        <v>0.6</v>
      </c>
      <c r="CP32" s="16">
        <v>0</v>
      </c>
      <c r="CQ32" s="16">
        <v>0</v>
      </c>
      <c r="CR32" s="70"/>
    </row>
    <row r="33" spans="1:95" s="22" customFormat="1" ht="31.5" x14ac:dyDescent="0.25">
      <c r="A33" s="73"/>
      <c r="B33" s="74" t="s">
        <v>122</v>
      </c>
      <c r="C33" s="75"/>
      <c r="D33" s="75">
        <v>6.16</v>
      </c>
      <c r="E33" s="75">
        <v>1.02</v>
      </c>
      <c r="F33" s="75">
        <v>6.82</v>
      </c>
      <c r="G33" s="75">
        <v>6.52</v>
      </c>
      <c r="H33" s="75">
        <v>51.26</v>
      </c>
      <c r="I33" s="75">
        <v>277.95</v>
      </c>
      <c r="J33" s="75">
        <v>1.2</v>
      </c>
      <c r="K33" s="75">
        <v>3.9</v>
      </c>
      <c r="L33" s="75">
        <v>0</v>
      </c>
      <c r="M33" s="75">
        <v>0</v>
      </c>
      <c r="N33" s="75">
        <v>29.62</v>
      </c>
      <c r="O33" s="75">
        <v>16.02</v>
      </c>
      <c r="P33" s="75">
        <v>5.61</v>
      </c>
      <c r="Q33" s="75">
        <v>0</v>
      </c>
      <c r="R33" s="75">
        <v>0</v>
      </c>
      <c r="S33" s="75">
        <v>0.8</v>
      </c>
      <c r="T33" s="75">
        <v>2.81</v>
      </c>
      <c r="U33" s="75">
        <v>87.26</v>
      </c>
      <c r="V33" s="75">
        <v>422.8</v>
      </c>
      <c r="W33" s="75">
        <v>60.26</v>
      </c>
      <c r="X33" s="75">
        <v>75.819999999999993</v>
      </c>
      <c r="Y33" s="75">
        <v>133.41</v>
      </c>
      <c r="Z33" s="75">
        <v>1.88</v>
      </c>
      <c r="AA33" s="75">
        <v>13.2</v>
      </c>
      <c r="AB33" s="75">
        <v>20194.68</v>
      </c>
      <c r="AC33" s="75">
        <v>4227.99</v>
      </c>
      <c r="AD33" s="75">
        <v>3.83</v>
      </c>
      <c r="AE33" s="75">
        <v>0.11</v>
      </c>
      <c r="AF33" s="75">
        <v>0.16</v>
      </c>
      <c r="AG33" s="75">
        <v>1.82</v>
      </c>
      <c r="AH33" s="75">
        <v>3.01</v>
      </c>
      <c r="AI33" s="75">
        <v>4.4400000000000004</v>
      </c>
      <c r="AJ33" s="76">
        <v>0</v>
      </c>
      <c r="AK33" s="76">
        <v>256.19</v>
      </c>
      <c r="AL33" s="76">
        <v>222.65</v>
      </c>
      <c r="AM33" s="76">
        <v>350.58</v>
      </c>
      <c r="AN33" s="76">
        <v>223.69</v>
      </c>
      <c r="AO33" s="76">
        <v>88.81</v>
      </c>
      <c r="AP33" s="76">
        <v>184.46</v>
      </c>
      <c r="AQ33" s="76">
        <v>57.28</v>
      </c>
      <c r="AR33" s="76">
        <v>230.7</v>
      </c>
      <c r="AS33" s="76">
        <v>235.49</v>
      </c>
      <c r="AT33" s="76">
        <v>251.83</v>
      </c>
      <c r="AU33" s="76">
        <v>469.6</v>
      </c>
      <c r="AV33" s="76">
        <v>106.68</v>
      </c>
      <c r="AW33" s="76">
        <v>177.39</v>
      </c>
      <c r="AX33" s="76">
        <v>1256.56</v>
      </c>
      <c r="AY33" s="76">
        <v>1.05</v>
      </c>
      <c r="AZ33" s="76">
        <v>299.54000000000002</v>
      </c>
      <c r="BA33" s="76">
        <v>240.79</v>
      </c>
      <c r="BB33" s="76">
        <v>138.72</v>
      </c>
      <c r="BC33" s="76">
        <v>94.66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0.34</v>
      </c>
      <c r="BL33" s="76">
        <v>0</v>
      </c>
      <c r="BM33" s="76">
        <v>0.22</v>
      </c>
      <c r="BN33" s="76">
        <v>0.02</v>
      </c>
      <c r="BO33" s="76">
        <v>0.04</v>
      </c>
      <c r="BP33" s="76">
        <v>0</v>
      </c>
      <c r="BQ33" s="76">
        <v>0</v>
      </c>
      <c r="BR33" s="76">
        <v>0</v>
      </c>
      <c r="BS33" s="76">
        <v>1.26</v>
      </c>
      <c r="BT33" s="76">
        <v>0</v>
      </c>
      <c r="BU33" s="76">
        <v>0</v>
      </c>
      <c r="BV33" s="76">
        <v>3.6</v>
      </c>
      <c r="BW33" s="76">
        <v>0</v>
      </c>
      <c r="BX33" s="76">
        <v>0</v>
      </c>
      <c r="BY33" s="76">
        <v>0</v>
      </c>
      <c r="BZ33" s="76">
        <v>0</v>
      </c>
      <c r="CA33" s="76">
        <v>0</v>
      </c>
      <c r="CB33" s="76">
        <v>388.19</v>
      </c>
      <c r="CC33" s="72"/>
      <c r="CD33" s="72">
        <f>$I$33/$I$35*100</f>
        <v>20.588888888888889</v>
      </c>
      <c r="CE33" s="76">
        <v>3378.98</v>
      </c>
      <c r="CF33" s="76"/>
      <c r="CG33" s="76">
        <v>13.94</v>
      </c>
      <c r="CH33" s="76">
        <v>13.19</v>
      </c>
      <c r="CI33" s="76">
        <v>13.56</v>
      </c>
      <c r="CJ33" s="76">
        <v>5126.4799999999996</v>
      </c>
      <c r="CK33" s="76">
        <v>1875.35</v>
      </c>
      <c r="CL33" s="76">
        <v>3500.91</v>
      </c>
      <c r="CM33" s="76">
        <v>65.86</v>
      </c>
      <c r="CN33" s="76">
        <v>49.34</v>
      </c>
      <c r="CO33" s="76">
        <v>57.6</v>
      </c>
      <c r="CP33" s="76">
        <v>9.75</v>
      </c>
      <c r="CQ33" s="76">
        <v>0</v>
      </c>
    </row>
    <row r="34" spans="1:95" s="22" customFormat="1" x14ac:dyDescent="0.25">
      <c r="A34" s="73"/>
      <c r="B34" s="74" t="s">
        <v>123</v>
      </c>
      <c r="C34" s="75"/>
      <c r="D34" s="75">
        <v>38.979999999999997</v>
      </c>
      <c r="E34" s="75">
        <v>13.07</v>
      </c>
      <c r="F34" s="75">
        <v>39.630000000000003</v>
      </c>
      <c r="G34" s="75">
        <v>30.83</v>
      </c>
      <c r="H34" s="75">
        <v>216.68</v>
      </c>
      <c r="I34" s="75">
        <v>1348.5</v>
      </c>
      <c r="J34" s="75">
        <v>7.85</v>
      </c>
      <c r="K34" s="75">
        <v>17.59</v>
      </c>
      <c r="L34" s="75">
        <v>0</v>
      </c>
      <c r="M34" s="75">
        <v>0</v>
      </c>
      <c r="N34" s="75">
        <v>79.78</v>
      </c>
      <c r="O34" s="75">
        <v>118.56</v>
      </c>
      <c r="P34" s="75">
        <v>18.34</v>
      </c>
      <c r="Q34" s="75">
        <v>0</v>
      </c>
      <c r="R34" s="75">
        <v>0</v>
      </c>
      <c r="S34" s="75">
        <v>3.31</v>
      </c>
      <c r="T34" s="75">
        <v>10.16</v>
      </c>
      <c r="U34" s="75">
        <v>1203.74</v>
      </c>
      <c r="V34" s="75">
        <v>1338.01</v>
      </c>
      <c r="W34" s="75">
        <v>205.14</v>
      </c>
      <c r="X34" s="75">
        <v>188.2</v>
      </c>
      <c r="Y34" s="75">
        <v>506.25</v>
      </c>
      <c r="Z34" s="75">
        <v>7.83</v>
      </c>
      <c r="AA34" s="75">
        <v>57.42</v>
      </c>
      <c r="AB34" s="75">
        <v>21433.88</v>
      </c>
      <c r="AC34" s="75">
        <v>4541.55</v>
      </c>
      <c r="AD34" s="75">
        <v>16.079999999999998</v>
      </c>
      <c r="AE34" s="75">
        <v>0.49</v>
      </c>
      <c r="AF34" s="75">
        <v>0.41</v>
      </c>
      <c r="AG34" s="75">
        <v>8.48</v>
      </c>
      <c r="AH34" s="75">
        <v>17.170000000000002</v>
      </c>
      <c r="AI34" s="75">
        <v>88.36</v>
      </c>
      <c r="AJ34" s="76">
        <v>0</v>
      </c>
      <c r="AK34" s="76">
        <v>1776.55</v>
      </c>
      <c r="AL34" s="76">
        <v>1506.47</v>
      </c>
      <c r="AM34" s="76">
        <v>2663.76</v>
      </c>
      <c r="AN34" s="76">
        <v>1913.42</v>
      </c>
      <c r="AO34" s="76">
        <v>696.55</v>
      </c>
      <c r="AP34" s="76">
        <v>1366.28</v>
      </c>
      <c r="AQ34" s="76">
        <v>474.92</v>
      </c>
      <c r="AR34" s="76">
        <v>1690.89</v>
      </c>
      <c r="AS34" s="76">
        <v>1751.64</v>
      </c>
      <c r="AT34" s="76">
        <v>2016.88</v>
      </c>
      <c r="AU34" s="76">
        <v>2778.47</v>
      </c>
      <c r="AV34" s="76">
        <v>831.97</v>
      </c>
      <c r="AW34" s="76">
        <v>2007.62</v>
      </c>
      <c r="AX34" s="76">
        <v>7987.75</v>
      </c>
      <c r="AY34" s="76">
        <v>99.72</v>
      </c>
      <c r="AZ34" s="76">
        <v>2452.59</v>
      </c>
      <c r="BA34" s="76">
        <v>1721.87</v>
      </c>
      <c r="BB34" s="76">
        <v>1132.6300000000001</v>
      </c>
      <c r="BC34" s="76">
        <v>641.13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0.01</v>
      </c>
      <c r="BJ34" s="76">
        <v>0</v>
      </c>
      <c r="BK34" s="76">
        <v>2.08</v>
      </c>
      <c r="BL34" s="76">
        <v>0</v>
      </c>
      <c r="BM34" s="76">
        <v>1.03</v>
      </c>
      <c r="BN34" s="76">
        <v>0.08</v>
      </c>
      <c r="BO34" s="76">
        <v>0.17</v>
      </c>
      <c r="BP34" s="76">
        <v>0</v>
      </c>
      <c r="BQ34" s="76">
        <v>0</v>
      </c>
      <c r="BR34" s="76">
        <v>0.02</v>
      </c>
      <c r="BS34" s="76">
        <v>6.46</v>
      </c>
      <c r="BT34" s="76">
        <v>0</v>
      </c>
      <c r="BU34" s="76">
        <v>0</v>
      </c>
      <c r="BV34" s="76">
        <v>16.940000000000001</v>
      </c>
      <c r="BW34" s="76">
        <v>0.06</v>
      </c>
      <c r="BX34" s="76">
        <v>0</v>
      </c>
      <c r="BY34" s="76">
        <v>0</v>
      </c>
      <c r="BZ34" s="76">
        <v>0</v>
      </c>
      <c r="CA34" s="76">
        <v>0</v>
      </c>
      <c r="CB34" s="76">
        <v>1396.68</v>
      </c>
      <c r="CC34" s="72"/>
      <c r="CD34" s="72"/>
      <c r="CE34" s="76">
        <v>3629.73</v>
      </c>
      <c r="CF34" s="76"/>
      <c r="CG34" s="76">
        <v>200.91</v>
      </c>
      <c r="CH34" s="76">
        <v>121.15</v>
      </c>
      <c r="CI34" s="76">
        <v>161.03</v>
      </c>
      <c r="CJ34" s="76">
        <v>25695.27</v>
      </c>
      <c r="CK34" s="76">
        <v>11010.13</v>
      </c>
      <c r="CL34" s="76">
        <v>18352.7</v>
      </c>
      <c r="CM34" s="76">
        <v>363.15</v>
      </c>
      <c r="CN34" s="76">
        <v>265.83</v>
      </c>
      <c r="CO34" s="76">
        <v>315.72000000000003</v>
      </c>
      <c r="CP34" s="76">
        <v>38.130000000000003</v>
      </c>
      <c r="CQ34" s="76">
        <v>2.23</v>
      </c>
    </row>
    <row r="35" spans="1:95" ht="47.25" x14ac:dyDescent="0.25">
      <c r="A35" s="17"/>
      <c r="B35" s="18" t="s">
        <v>124</v>
      </c>
      <c r="C35" s="19"/>
      <c r="D35" s="19">
        <v>40.5</v>
      </c>
      <c r="E35" s="19">
        <v>0</v>
      </c>
      <c r="F35" s="19">
        <v>45</v>
      </c>
      <c r="G35" s="19">
        <v>0</v>
      </c>
      <c r="H35" s="19">
        <v>195.75</v>
      </c>
      <c r="I35" s="19">
        <v>1350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375</v>
      </c>
      <c r="AD35" s="19">
        <v>0</v>
      </c>
      <c r="AE35" s="19">
        <v>0.67500000000000004</v>
      </c>
      <c r="AF35" s="19">
        <v>0.75</v>
      </c>
      <c r="AG35" s="19"/>
      <c r="AH35" s="19"/>
      <c r="AI35" s="19">
        <v>37.5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</row>
    <row r="36" spans="1:95" x14ac:dyDescent="0.25">
      <c r="A36" s="17"/>
      <c r="B36" s="18" t="s">
        <v>125</v>
      </c>
      <c r="C36" s="19"/>
      <c r="D36" s="19">
        <f t="shared" ref="D36:I36" si="0">D34-D35</f>
        <v>-1.5200000000000031</v>
      </c>
      <c r="E36" s="19">
        <f t="shared" si="0"/>
        <v>13.07</v>
      </c>
      <c r="F36" s="19">
        <f t="shared" si="0"/>
        <v>-5.3699999999999974</v>
      </c>
      <c r="G36" s="19">
        <f t="shared" si="0"/>
        <v>30.83</v>
      </c>
      <c r="H36" s="19">
        <f t="shared" si="0"/>
        <v>20.930000000000007</v>
      </c>
      <c r="I36" s="19">
        <f t="shared" si="0"/>
        <v>-1.5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 t="shared" ref="V36:AF36" si="1">V34-V35</f>
        <v>1338.01</v>
      </c>
      <c r="W36" s="19">
        <f t="shared" si="1"/>
        <v>205.14</v>
      </c>
      <c r="X36" s="19">
        <f t="shared" si="1"/>
        <v>188.2</v>
      </c>
      <c r="Y36" s="19">
        <f t="shared" si="1"/>
        <v>506.25</v>
      </c>
      <c r="Z36" s="19">
        <f t="shared" si="1"/>
        <v>7.83</v>
      </c>
      <c r="AA36" s="19">
        <f t="shared" si="1"/>
        <v>57.42</v>
      </c>
      <c r="AB36" s="19">
        <f t="shared" si="1"/>
        <v>21433.88</v>
      </c>
      <c r="AC36" s="19">
        <f t="shared" si="1"/>
        <v>4166.55</v>
      </c>
      <c r="AD36" s="19">
        <f t="shared" si="1"/>
        <v>16.079999999999998</v>
      </c>
      <c r="AE36" s="19">
        <f t="shared" si="1"/>
        <v>-0.18500000000000005</v>
      </c>
      <c r="AF36" s="19">
        <f t="shared" si="1"/>
        <v>-0.34</v>
      </c>
      <c r="AG36" s="19"/>
      <c r="AH36" s="19"/>
      <c r="AI36" s="19">
        <f>AI34-AI35</f>
        <v>50.86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>
        <f>CI34-CI35</f>
        <v>161.03</v>
      </c>
      <c r="CJ36" s="16"/>
      <c r="CK36" s="16"/>
      <c r="CL36" s="16">
        <f>CL34-CL35</f>
        <v>18352.7</v>
      </c>
      <c r="CM36" s="16"/>
      <c r="CN36" s="16"/>
      <c r="CO36" s="16">
        <f>CO34-CO35</f>
        <v>315.72000000000003</v>
      </c>
      <c r="CP36" s="16"/>
      <c r="CQ36" s="16"/>
    </row>
    <row r="37" spans="1:95" ht="31.5" x14ac:dyDescent="0.25">
      <c r="A37" s="17"/>
      <c r="B37" s="18" t="s">
        <v>126</v>
      </c>
      <c r="C37" s="19"/>
      <c r="D37" s="19">
        <v>12</v>
      </c>
      <c r="E37" s="19"/>
      <c r="F37" s="19">
        <v>27</v>
      </c>
      <c r="G37" s="19"/>
      <c r="H37" s="19">
        <v>61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0"/>
      <c r="CD37" s="2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128</v>
      </c>
      <c r="B1" s="81" t="s">
        <v>129</v>
      </c>
      <c r="C1" s="82"/>
      <c r="D1" s="83"/>
      <c r="E1" s="24" t="s">
        <v>130</v>
      </c>
      <c r="F1" s="25"/>
      <c r="I1" s="24" t="s">
        <v>131</v>
      </c>
      <c r="J1" s="26"/>
    </row>
    <row r="2" spans="1:10" ht="7.5" customHeight="1" thickBot="1" x14ac:dyDescent="0.3"/>
    <row r="3" spans="1:10" ht="15.75" thickBot="1" x14ac:dyDescent="0.3">
      <c r="A3" s="27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  <c r="J3" s="29" t="s">
        <v>141</v>
      </c>
    </row>
    <row r="4" spans="1:10" ht="30" x14ac:dyDescent="0.25">
      <c r="A4" s="30" t="s">
        <v>101</v>
      </c>
      <c r="B4" s="31" t="s">
        <v>142</v>
      </c>
      <c r="C4" s="64" t="s">
        <v>158</v>
      </c>
      <c r="D4" s="33" t="s">
        <v>102</v>
      </c>
      <c r="E4" s="34">
        <v>150</v>
      </c>
      <c r="F4" s="35"/>
      <c r="G4" s="34">
        <v>139.46332199999998</v>
      </c>
      <c r="H4" s="34">
        <v>3.25</v>
      </c>
      <c r="I4" s="34">
        <v>5.31</v>
      </c>
      <c r="J4" s="36">
        <v>20.21</v>
      </c>
    </row>
    <row r="5" spans="1:10" x14ac:dyDescent="0.25">
      <c r="A5" s="37"/>
      <c r="B5" s="38"/>
      <c r="C5" s="65" t="s">
        <v>129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143</v>
      </c>
      <c r="C6" s="65" t="s">
        <v>159</v>
      </c>
      <c r="D6" s="39" t="s">
        <v>104</v>
      </c>
      <c r="E6" s="40">
        <v>200</v>
      </c>
      <c r="F6" s="41"/>
      <c r="G6" s="40">
        <v>20.530314146341457</v>
      </c>
      <c r="H6" s="40">
        <v>0.12</v>
      </c>
      <c r="I6" s="40">
        <v>0.02</v>
      </c>
      <c r="J6" s="42">
        <v>5.0599999999999996</v>
      </c>
    </row>
    <row r="7" spans="1:10" x14ac:dyDescent="0.25">
      <c r="A7" s="37"/>
      <c r="B7" s="43" t="s">
        <v>144</v>
      </c>
      <c r="C7" s="65" t="s">
        <v>160</v>
      </c>
      <c r="D7" s="39" t="s">
        <v>105</v>
      </c>
      <c r="E7" s="40">
        <v>50</v>
      </c>
      <c r="F7" s="41"/>
      <c r="G7" s="40">
        <v>164.25455333333332</v>
      </c>
      <c r="H7" s="40">
        <v>3.47</v>
      </c>
      <c r="I7" s="40">
        <v>4.34</v>
      </c>
      <c r="J7" s="42">
        <v>28.32</v>
      </c>
    </row>
    <row r="8" spans="1:10" x14ac:dyDescent="0.25">
      <c r="A8" s="37"/>
      <c r="B8" s="43" t="s">
        <v>145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146</v>
      </c>
      <c r="B11" s="50" t="s">
        <v>145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110</v>
      </c>
      <c r="B14" s="51" t="s">
        <v>147</v>
      </c>
      <c r="C14" s="66" t="s">
        <v>161</v>
      </c>
      <c r="D14" s="53" t="s">
        <v>111</v>
      </c>
      <c r="E14" s="54">
        <v>60</v>
      </c>
      <c r="F14" s="55"/>
      <c r="G14" s="54">
        <v>78.385816656000003</v>
      </c>
      <c r="H14" s="54">
        <v>0.8</v>
      </c>
      <c r="I14" s="54">
        <v>3.57</v>
      </c>
      <c r="J14" s="56">
        <v>11.89</v>
      </c>
    </row>
    <row r="15" spans="1:10" x14ac:dyDescent="0.25">
      <c r="A15" s="37"/>
      <c r="B15" s="43" t="s">
        <v>148</v>
      </c>
      <c r="C15" s="65" t="s">
        <v>162</v>
      </c>
      <c r="D15" s="39" t="s">
        <v>112</v>
      </c>
      <c r="E15" s="40">
        <v>90</v>
      </c>
      <c r="F15" s="41"/>
      <c r="G15" s="40">
        <v>176.40018899999998</v>
      </c>
      <c r="H15" s="40">
        <v>12.73</v>
      </c>
      <c r="I15" s="40">
        <v>10.65</v>
      </c>
      <c r="J15" s="42">
        <v>7.3</v>
      </c>
    </row>
    <row r="16" spans="1:10" x14ac:dyDescent="0.25">
      <c r="A16" s="37"/>
      <c r="B16" s="43" t="s">
        <v>149</v>
      </c>
      <c r="C16" s="65" t="s">
        <v>163</v>
      </c>
      <c r="D16" s="39" t="s">
        <v>113</v>
      </c>
      <c r="E16" s="40">
        <v>150</v>
      </c>
      <c r="F16" s="41"/>
      <c r="G16" s="40">
        <v>191.79659699999999</v>
      </c>
      <c r="H16" s="40">
        <v>5.27</v>
      </c>
      <c r="I16" s="40">
        <v>3.88</v>
      </c>
      <c r="J16" s="42">
        <v>34.06</v>
      </c>
    </row>
    <row r="17" spans="1:10" x14ac:dyDescent="0.25">
      <c r="A17" s="37"/>
      <c r="B17" s="43" t="s">
        <v>150</v>
      </c>
      <c r="C17" s="65" t="s">
        <v>129</v>
      </c>
      <c r="D17" s="39" t="s">
        <v>103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151</v>
      </c>
      <c r="C18" s="65" t="s">
        <v>129</v>
      </c>
      <c r="D18" s="39" t="s">
        <v>114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152</v>
      </c>
      <c r="C19" s="65" t="s">
        <v>164</v>
      </c>
      <c r="D19" s="39" t="s">
        <v>115</v>
      </c>
      <c r="E19" s="40">
        <v>150</v>
      </c>
      <c r="F19" s="41"/>
      <c r="G19" s="40">
        <v>35.472120000000004</v>
      </c>
      <c r="H19" s="40">
        <v>0.15</v>
      </c>
      <c r="I19" s="40">
        <v>0.06</v>
      </c>
      <c r="J19" s="42">
        <v>9.09</v>
      </c>
    </row>
    <row r="20" spans="1:10" x14ac:dyDescent="0.25">
      <c r="A20" s="37"/>
      <c r="B20" s="43" t="s">
        <v>153</v>
      </c>
      <c r="C20" s="65" t="s">
        <v>165</v>
      </c>
      <c r="D20" s="39" t="s">
        <v>116</v>
      </c>
      <c r="E20" s="40">
        <v>200</v>
      </c>
      <c r="F20" s="41"/>
      <c r="G20" s="40">
        <v>72.194087999999994</v>
      </c>
      <c r="H20" s="40">
        <v>1.49</v>
      </c>
      <c r="I20" s="40">
        <v>4.1500000000000004</v>
      </c>
      <c r="J20" s="42">
        <v>7.92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118</v>
      </c>
      <c r="B23" s="50" t="s">
        <v>154</v>
      </c>
      <c r="C23" s="64" t="s">
        <v>166</v>
      </c>
      <c r="D23" s="33" t="s">
        <v>119</v>
      </c>
      <c r="E23" s="34">
        <v>200</v>
      </c>
      <c r="F23" s="35"/>
      <c r="G23" s="34">
        <v>190.96673249999998</v>
      </c>
      <c r="H23" s="34">
        <v>4.7300000000000004</v>
      </c>
      <c r="I23" s="34">
        <v>6.68</v>
      </c>
      <c r="J23" s="36">
        <v>30.9</v>
      </c>
    </row>
    <row r="24" spans="1:10" x14ac:dyDescent="0.25">
      <c r="A24" s="37"/>
      <c r="B24" s="62" t="s">
        <v>151</v>
      </c>
      <c r="C24" s="65" t="s">
        <v>129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167</v>
      </c>
      <c r="D25" s="58" t="s">
        <v>120</v>
      </c>
      <c r="E25" s="59">
        <v>150</v>
      </c>
      <c r="F25" s="60"/>
      <c r="G25" s="59">
        <v>14.414604000000001</v>
      </c>
      <c r="H25" s="59">
        <v>0.06</v>
      </c>
      <c r="I25" s="59">
        <v>0.01</v>
      </c>
      <c r="J25" s="61">
        <v>3.71</v>
      </c>
    </row>
    <row r="26" spans="1:10" ht="15.75" thickBot="1" x14ac:dyDescent="0.3">
      <c r="A26" s="44"/>
      <c r="B26" s="45"/>
      <c r="C26" s="68" t="s">
        <v>129</v>
      </c>
      <c r="D26" s="46" t="s">
        <v>121</v>
      </c>
      <c r="E26" s="47">
        <v>10</v>
      </c>
      <c r="F26" s="48"/>
      <c r="G26" s="47">
        <v>27.787999999999997</v>
      </c>
      <c r="H26" s="47">
        <v>0.05</v>
      </c>
      <c r="I26" s="47">
        <v>0</v>
      </c>
      <c r="J26" s="49">
        <v>7.26</v>
      </c>
    </row>
    <row r="27" spans="1:10" x14ac:dyDescent="0.25">
      <c r="A27" s="37" t="s">
        <v>155</v>
      </c>
      <c r="B27" s="31" t="s">
        <v>142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150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151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144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156</v>
      </c>
      <c r="B33" s="50" t="s">
        <v>157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154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151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145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45174.355497685188</v>
      </c>
    </row>
    <row r="2" spans="1:2" x14ac:dyDescent="0.2">
      <c r="A2" t="s">
        <v>80</v>
      </c>
      <c r="B2" s="13">
        <v>45176.620706018519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2023-10-12T05:44:44Z</cp:lastPrinted>
  <dcterms:created xsi:type="dcterms:W3CDTF">2002-09-22T07:35:02Z</dcterms:created>
  <dcterms:modified xsi:type="dcterms:W3CDTF">2023-10-12T05:44:45Z</dcterms:modified>
</cp:coreProperties>
</file>