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1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'01.09.2023'!$A$3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6" i="1" l="1"/>
  <c r="A18" i="1"/>
  <c r="A17" i="1"/>
  <c r="A11" i="1"/>
  <c r="CD30" i="1"/>
  <c r="CD24" i="1"/>
  <c r="CD15" i="1"/>
  <c r="AA33" i="1"/>
  <c r="AF33" i="1"/>
  <c r="V33" i="1"/>
  <c r="CO33" i="1"/>
  <c r="CL33" i="1"/>
  <c r="CI33" i="1"/>
  <c r="AI33" i="1"/>
  <c r="AE33" i="1"/>
  <c r="AD33" i="1"/>
  <c r="AC33" i="1"/>
  <c r="AB33" i="1"/>
  <c r="Z33" i="1"/>
  <c r="Y33" i="1"/>
  <c r="X33" i="1"/>
  <c r="W33" i="1"/>
  <c r="I33" i="1"/>
  <c r="H33" i="1"/>
  <c r="G33" i="1"/>
  <c r="F33" i="1"/>
  <c r="E33" i="1"/>
  <c r="D33" i="1"/>
  <c r="A29" i="1"/>
  <c r="C29" i="1"/>
  <c r="A28" i="1"/>
  <c r="C28" i="1"/>
  <c r="A27" i="1"/>
  <c r="C27" i="1"/>
  <c r="C26" i="1"/>
  <c r="A23" i="1"/>
  <c r="C23" i="1"/>
  <c r="A22" i="1"/>
  <c r="C22" i="1"/>
  <c r="A21" i="1"/>
  <c r="C21" i="1"/>
  <c r="A20" i="1"/>
  <c r="C20" i="1"/>
  <c r="A19" i="1"/>
  <c r="C19" i="1"/>
  <c r="C18" i="1"/>
  <c r="C17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<sst xmlns="http://schemas.openxmlformats.org/spreadsheetml/2006/main" count="201" uniqueCount="167">
  <si>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</si>
  <si>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</si>
  <si>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</si>
  <si>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</si>
  <si>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</si>
  <si>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</si>
  <si>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</si>
  <si>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</si>
  <si>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</si>
  <si>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</si>
  <si>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</si>
  <si>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</si>
  <si>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</si>
  <si>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</si>
  <si>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</si>
  <si>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</si>
  <si>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</si>
  <si>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</si>
  <si>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</si>
  <si>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</si>
  <si>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</si>
  <si>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</si>
  <si>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</si>
  <si>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</si>
  <si>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</si>
  <si>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</si>
  <si>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</si>
  <si>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</si>
  <si>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</si>
  <si>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</si>
  <si>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</si>
  <si>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</si>
  <si>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</si>
  <si>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</si>
  <si>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</si>
  <si>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</si>
  <si>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</si>
  <si>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</si>
  <si>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</si>
  <si>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</si>
  <si>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</si>
  <si>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</si>
  <si>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</si>
  <si>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</si>
  <si>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</si>
  <si>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</si>
  <si>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</si>
  <si>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</si>
  <si>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</si>
  <si>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</si>
  <si>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</si>
  <si>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</si>
  <si>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</si>
  <si>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</si>
  <si>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</si>
  <si>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</si>
  <si>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</si>
  <si>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</si>
  <si>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</si>
  <si>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</si>
  <si>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</si>
  <si>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</si>
  <si>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</si>
  <si>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</si>
  <si>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</si>
  <si>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</si>
  <si>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</si>
  <si>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</si>
  <si>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</si>
  <si>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</si>
  <si>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</si>
  <si>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</si>
  <si>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</si>
  <si>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</si>
  <si>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</si>
  <si>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</si>
  <si>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</si>
  <si>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</si>
  <si>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</si>
  <si>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</si>
  <si>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</si>
  <si>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</si>
  <si>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</si>
  <si>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</si>
  <si>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</si>
  <si>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</si>
  <si>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</si>
  <si>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</si>
  <si>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</si>
  <si>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</si>
  <si>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</si>
  <si>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</si>
  <si>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</si>
  <si>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</si>
  <si>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</si>
  <si>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</si>
  <si>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</si>
  <si>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</si>
  <si>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</si>
  <si>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</si>
  <si>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</si>
  <si>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>Завтрак</t>
  </si>
  <si>
    <t>Хлеб пшеничный</t>
  </si>
  <si>
    <t>Чай с лимоном (вариант 2)</t>
  </si>
  <si>
    <t>Каша геркулесовая безмолочная с маслом растительным (220 г)</t>
  </si>
  <si>
    <t>Яйцо отварное</t>
  </si>
  <si>
    <t>Итого за 'Завтрак'</t>
  </si>
  <si>
    <t>Обед</t>
  </si>
  <si>
    <t>Хлеб ржаной</t>
  </si>
  <si>
    <t>Салат из отварной свеклы с растительным маслом</t>
  </si>
  <si>
    <t>Рассольник</t>
  </si>
  <si>
    <t>Макаронные изделия отварные</t>
  </si>
  <si>
    <t>Компот из яблок и изюма</t>
  </si>
  <si>
    <t>Тефтели рыбные с рисом в соусе</t>
  </si>
  <si>
    <t>Итого за 'Обед'</t>
  </si>
  <si>
    <t>Полдник</t>
  </si>
  <si>
    <t>Чай (вариант 2)</t>
  </si>
  <si>
    <t>Капуста тушеная</t>
  </si>
  <si>
    <t>Булочка с повидлом</t>
  </si>
  <si>
    <t>Итого за 'Полдник'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</si>
  <si>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</si>
  <si>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</si>
  <si>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</si>
  <si>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</si>
  <si>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01.09.2023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</si>
  <si>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</si>
  <si>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</si>
  <si>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</si>
  <si>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</si>
  <si>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</si>
  <si>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</si>
  <si>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</si>
  <si>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</si>
  <si>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</si>
  <si>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</si>
  <si>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</si>
  <si>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</si>
  <si>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</si>
  <si>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</si>
  <si>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</si>
  <si>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</si>
  <si>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</si>
  <si>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</si>
  <si>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</si>
  <si>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</si>
  <si>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</si>
  <si>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</si>
  <si>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</si>
  <si>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</si>
  <si>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</si>
  <si>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</si>
  <si>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</si>
  <si>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</si>
  <si>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</si>
  <si>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</si>
  <si>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</si>
  <si>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8/4</t>
  </si>
  <si>
    <t>1/6</t>
  </si>
  <si>
    <t>32/1</t>
  </si>
  <si>
    <t>9/2</t>
  </si>
  <si>
    <t>46/3</t>
  </si>
  <si>
    <t>4/10</t>
  </si>
  <si>
    <t>19/7</t>
  </si>
  <si>
    <t>27/10</t>
  </si>
  <si>
    <t>11/3</t>
  </si>
  <si>
    <t>17/12</t>
  </si>
  <si>
    <t>МЕНЮ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</si>
</sst>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4"/>
  <sheetViews>
    <sheetView tabSelected="1" topLeftCell="A12" zoomScaleNormal="100" workbookViewId="0">
      <selection activeCell="A27" sqref="A27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"1 сентября 2023 г."</f>
        <v>1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Сад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9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20.530314146341457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9"/>
    </row>
    <row r="13" spans="1:96" s="21" customFormat="1" ht="78.75" x14ac:dyDescent="0.25">
      <c r="A13" s="17" t="str">
        <f>"8/4"</f>
        <v>8/4</v>
      </c>
      <c r="B13" s="18" t="s">
        <v>104</v>
      </c>
      <c r="C13" s="19" t="str">
        <f>"220"</f>
        <v>220</v>
      </c>
      <c r="D13" s="19">
        <v>4.7699999999999996</v>
      </c>
      <c r="E13" s="19">
        <v>0</v>
      </c>
      <c r="F13" s="19">
        <v>7.79</v>
      </c>
      <c r="G13" s="19">
        <v>7.79</v>
      </c>
      <c r="H13" s="19">
        <v>29.64</v>
      </c>
      <c r="I13" s="19">
        <v>204.54620559999998</v>
      </c>
      <c r="J13" s="19">
        <v>1.24</v>
      </c>
      <c r="K13" s="19">
        <v>3.58</v>
      </c>
      <c r="L13" s="19">
        <v>0</v>
      </c>
      <c r="M13" s="19">
        <v>0</v>
      </c>
      <c r="N13" s="19">
        <v>4.7699999999999996</v>
      </c>
      <c r="O13" s="19">
        <v>22.61</v>
      </c>
      <c r="P13" s="19">
        <v>2.2599999999999998</v>
      </c>
      <c r="Q13" s="19">
        <v>0</v>
      </c>
      <c r="R13" s="19">
        <v>0</v>
      </c>
      <c r="S13" s="19">
        <v>0</v>
      </c>
      <c r="T13" s="19">
        <v>1.23</v>
      </c>
      <c r="U13" s="19">
        <v>218.66</v>
      </c>
      <c r="V13" s="19">
        <v>129.55000000000001</v>
      </c>
      <c r="W13" s="19">
        <v>22.07</v>
      </c>
      <c r="X13" s="19">
        <v>48.64</v>
      </c>
      <c r="Y13" s="19">
        <v>121.28</v>
      </c>
      <c r="Z13" s="19">
        <v>1.41</v>
      </c>
      <c r="AA13" s="19">
        <v>0</v>
      </c>
      <c r="AB13" s="19">
        <v>0</v>
      </c>
      <c r="AC13" s="19">
        <v>0</v>
      </c>
      <c r="AD13" s="19">
        <v>3.05</v>
      </c>
      <c r="AE13" s="19">
        <v>0.15</v>
      </c>
      <c r="AF13" s="19">
        <v>0.04</v>
      </c>
      <c r="AG13" s="19">
        <v>0.34</v>
      </c>
      <c r="AH13" s="19">
        <v>1.82</v>
      </c>
      <c r="AI13" s="19">
        <v>0</v>
      </c>
      <c r="AJ13" s="16">
        <v>0</v>
      </c>
      <c r="AK13" s="16">
        <v>217.32</v>
      </c>
      <c r="AL13" s="16">
        <v>154.46</v>
      </c>
      <c r="AM13" s="16">
        <v>246.43</v>
      </c>
      <c r="AN13" s="16">
        <v>162.99</v>
      </c>
      <c r="AO13" s="16">
        <v>47.35</v>
      </c>
      <c r="AP13" s="16">
        <v>147.47</v>
      </c>
      <c r="AQ13" s="16">
        <v>75.680000000000007</v>
      </c>
      <c r="AR13" s="16">
        <v>208.4</v>
      </c>
      <c r="AS13" s="16">
        <v>188.61</v>
      </c>
      <c r="AT13" s="16">
        <v>285.63</v>
      </c>
      <c r="AU13" s="16">
        <v>355.48</v>
      </c>
      <c r="AV13" s="16">
        <v>94.69</v>
      </c>
      <c r="AW13" s="16">
        <v>395.45</v>
      </c>
      <c r="AX13" s="16">
        <v>755.98</v>
      </c>
      <c r="AY13" s="16">
        <v>0</v>
      </c>
      <c r="AZ13" s="16">
        <v>248.76</v>
      </c>
      <c r="BA13" s="16">
        <v>199.47</v>
      </c>
      <c r="BB13" s="16">
        <v>171.92</v>
      </c>
      <c r="BC13" s="16">
        <v>109.44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0.01</v>
      </c>
      <c r="BJ13" s="16">
        <v>0</v>
      </c>
      <c r="BK13" s="16">
        <v>0.84</v>
      </c>
      <c r="BL13" s="16">
        <v>0</v>
      </c>
      <c r="BM13" s="16">
        <v>0.24</v>
      </c>
      <c r="BN13" s="16">
        <v>0.02</v>
      </c>
      <c r="BO13" s="16">
        <v>0.04</v>
      </c>
      <c r="BP13" s="16">
        <v>0</v>
      </c>
      <c r="BQ13" s="16">
        <v>0</v>
      </c>
      <c r="BR13" s="16">
        <v>0</v>
      </c>
      <c r="BS13" s="16">
        <v>2.11</v>
      </c>
      <c r="BT13" s="16">
        <v>0</v>
      </c>
      <c r="BU13" s="16">
        <v>0</v>
      </c>
      <c r="BV13" s="16">
        <v>4.0599999999999996</v>
      </c>
      <c r="BW13" s="16">
        <v>0.02</v>
      </c>
      <c r="BX13" s="16">
        <v>0</v>
      </c>
      <c r="BY13" s="16">
        <v>0</v>
      </c>
      <c r="BZ13" s="16">
        <v>0</v>
      </c>
      <c r="CA13" s="16">
        <v>0</v>
      </c>
      <c r="CB13" s="16">
        <v>202.76</v>
      </c>
      <c r="CC13" s="20"/>
      <c r="CD13" s="20"/>
      <c r="CE13" s="16">
        <v>0</v>
      </c>
      <c r="CF13" s="16"/>
      <c r="CG13" s="16">
        <v>26.4</v>
      </c>
      <c r="CH13" s="16">
        <v>12.8</v>
      </c>
      <c r="CI13" s="16">
        <v>19.600000000000001</v>
      </c>
      <c r="CJ13" s="16">
        <v>1535.27</v>
      </c>
      <c r="CK13" s="16">
        <v>739.67</v>
      </c>
      <c r="CL13" s="16">
        <v>1137.47</v>
      </c>
      <c r="CM13" s="16">
        <v>28.1</v>
      </c>
      <c r="CN13" s="16">
        <v>17.809999999999999</v>
      </c>
      <c r="CO13" s="16">
        <v>22.96</v>
      </c>
      <c r="CP13" s="16">
        <v>4.4000000000000004</v>
      </c>
      <c r="CQ13" s="16">
        <v>0.55000000000000004</v>
      </c>
      <c r="CR13" s="69"/>
    </row>
    <row r="14" spans="1:96" s="16" customFormat="1" x14ac:dyDescent="0.25">
      <c r="A14" s="17" t="str">
        <f>"1/6"</f>
        <v>1/6</v>
      </c>
      <c r="B14" s="18" t="s">
        <v>105</v>
      </c>
      <c r="C14" s="19" t="str">
        <f>"60"</f>
        <v>60</v>
      </c>
      <c r="D14" s="19">
        <v>7.62</v>
      </c>
      <c r="E14" s="19">
        <v>7.62</v>
      </c>
      <c r="F14" s="19">
        <v>6.9</v>
      </c>
      <c r="G14" s="19">
        <v>0</v>
      </c>
      <c r="H14" s="19">
        <v>0.42</v>
      </c>
      <c r="I14" s="19">
        <v>94.176000000000002</v>
      </c>
      <c r="J14" s="19">
        <v>1.8</v>
      </c>
      <c r="K14" s="19">
        <v>0</v>
      </c>
      <c r="L14" s="19">
        <v>0</v>
      </c>
      <c r="M14" s="19">
        <v>0</v>
      </c>
      <c r="N14" s="19">
        <v>0.42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0.6</v>
      </c>
      <c r="U14" s="19">
        <v>80.400000000000006</v>
      </c>
      <c r="V14" s="19">
        <v>84</v>
      </c>
      <c r="W14" s="19">
        <v>33</v>
      </c>
      <c r="X14" s="19">
        <v>7.2</v>
      </c>
      <c r="Y14" s="19">
        <v>115.2</v>
      </c>
      <c r="Z14" s="19">
        <v>1.5</v>
      </c>
      <c r="AA14" s="19">
        <v>150</v>
      </c>
      <c r="AB14" s="19">
        <v>36</v>
      </c>
      <c r="AC14" s="19">
        <v>156</v>
      </c>
      <c r="AD14" s="19">
        <v>0.36</v>
      </c>
      <c r="AE14" s="19">
        <v>0.04</v>
      </c>
      <c r="AF14" s="19">
        <v>0.26</v>
      </c>
      <c r="AG14" s="19">
        <v>0.12</v>
      </c>
      <c r="AH14" s="19">
        <v>2.16</v>
      </c>
      <c r="AI14" s="19">
        <v>0</v>
      </c>
      <c r="AJ14" s="16">
        <v>0</v>
      </c>
      <c r="AK14" s="16">
        <v>463.2</v>
      </c>
      <c r="AL14" s="16">
        <v>358.2</v>
      </c>
      <c r="AM14" s="16">
        <v>648.6</v>
      </c>
      <c r="AN14" s="16">
        <v>541.79999999999995</v>
      </c>
      <c r="AO14" s="16">
        <v>254.4</v>
      </c>
      <c r="AP14" s="16">
        <v>366</v>
      </c>
      <c r="AQ14" s="16">
        <v>122.4</v>
      </c>
      <c r="AR14" s="16">
        <v>391.2</v>
      </c>
      <c r="AS14" s="16">
        <v>426</v>
      </c>
      <c r="AT14" s="16">
        <v>472.2</v>
      </c>
      <c r="AU14" s="16">
        <v>737.4</v>
      </c>
      <c r="AV14" s="16">
        <v>204</v>
      </c>
      <c r="AW14" s="16">
        <v>249.6</v>
      </c>
      <c r="AX14" s="16">
        <v>1063.8</v>
      </c>
      <c r="AY14" s="16">
        <v>8.4</v>
      </c>
      <c r="AZ14" s="16">
        <v>237.6</v>
      </c>
      <c r="BA14" s="16">
        <v>556.79999999999995</v>
      </c>
      <c r="BB14" s="16">
        <v>285.60000000000002</v>
      </c>
      <c r="BC14" s="16">
        <v>175.8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44.46</v>
      </c>
      <c r="CC14" s="20"/>
      <c r="CD14" s="20"/>
      <c r="CE14" s="16">
        <v>156</v>
      </c>
      <c r="CG14" s="16">
        <v>33.9</v>
      </c>
      <c r="CH14" s="16">
        <v>28.5</v>
      </c>
      <c r="CI14" s="16">
        <v>31.2</v>
      </c>
      <c r="CJ14" s="16">
        <v>4860</v>
      </c>
      <c r="CK14" s="16">
        <v>3105</v>
      </c>
      <c r="CL14" s="16">
        <v>3982.5</v>
      </c>
      <c r="CM14" s="16">
        <v>15</v>
      </c>
      <c r="CN14" s="16">
        <v>10.5</v>
      </c>
      <c r="CO14" s="16">
        <v>12.75</v>
      </c>
      <c r="CP14" s="16">
        <v>0</v>
      </c>
      <c r="CQ14" s="16">
        <v>0</v>
      </c>
      <c r="CR14" s="70"/>
    </row>
    <row r="15" spans="1:96" s="22" customFormat="1" ht="31.5" x14ac:dyDescent="0.25">
      <c r="A15" s="73"/>
      <c r="B15" s="74" t="s">
        <v>106</v>
      </c>
      <c r="C15" s="75"/>
      <c r="D15" s="75">
        <v>13.84</v>
      </c>
      <c r="E15" s="75">
        <v>7.62</v>
      </c>
      <c r="F15" s="75">
        <v>14.85</v>
      </c>
      <c r="G15" s="75">
        <v>7.95</v>
      </c>
      <c r="H15" s="75">
        <v>44.5</v>
      </c>
      <c r="I15" s="75">
        <v>364.03</v>
      </c>
      <c r="J15" s="75">
        <v>3.04</v>
      </c>
      <c r="K15" s="75">
        <v>3.58</v>
      </c>
      <c r="L15" s="75">
        <v>0</v>
      </c>
      <c r="M15" s="75">
        <v>0</v>
      </c>
      <c r="N15" s="75">
        <v>10.34</v>
      </c>
      <c r="O15" s="75">
        <v>31.73</v>
      </c>
      <c r="P15" s="75">
        <v>2.4300000000000002</v>
      </c>
      <c r="Q15" s="75">
        <v>0</v>
      </c>
      <c r="R15" s="75">
        <v>0</v>
      </c>
      <c r="S15" s="75">
        <v>0.28000000000000003</v>
      </c>
      <c r="T15" s="75">
        <v>2.2400000000000002</v>
      </c>
      <c r="U15" s="75">
        <v>299.64</v>
      </c>
      <c r="V15" s="75">
        <v>221.57</v>
      </c>
      <c r="W15" s="75">
        <v>57.1</v>
      </c>
      <c r="X15" s="75">
        <v>56.4</v>
      </c>
      <c r="Y15" s="75">
        <v>237.48</v>
      </c>
      <c r="Z15" s="75">
        <v>2.95</v>
      </c>
      <c r="AA15" s="75">
        <v>150</v>
      </c>
      <c r="AB15" s="75">
        <v>36.44</v>
      </c>
      <c r="AC15" s="75">
        <v>156.1</v>
      </c>
      <c r="AD15" s="75">
        <v>3.42</v>
      </c>
      <c r="AE15" s="75">
        <v>0.2</v>
      </c>
      <c r="AF15" s="75">
        <v>0.3</v>
      </c>
      <c r="AG15" s="75">
        <v>0.46</v>
      </c>
      <c r="AH15" s="75">
        <v>3.99</v>
      </c>
      <c r="AI15" s="75">
        <v>0.78</v>
      </c>
      <c r="AJ15" s="76">
        <v>0</v>
      </c>
      <c r="AK15" s="76">
        <v>745.05</v>
      </c>
      <c r="AL15" s="76">
        <v>579.89</v>
      </c>
      <c r="AM15" s="76">
        <v>997.44</v>
      </c>
      <c r="AN15" s="76">
        <v>739.7</v>
      </c>
      <c r="AO15" s="76">
        <v>322.04000000000002</v>
      </c>
      <c r="AP15" s="76">
        <v>554.69000000000005</v>
      </c>
      <c r="AQ15" s="76">
        <v>213.21</v>
      </c>
      <c r="AR15" s="76">
        <v>673.51</v>
      </c>
      <c r="AS15" s="76">
        <v>659.5</v>
      </c>
      <c r="AT15" s="76">
        <v>820.47</v>
      </c>
      <c r="AU15" s="76">
        <v>1144.56</v>
      </c>
      <c r="AV15" s="76">
        <v>326.7</v>
      </c>
      <c r="AW15" s="76">
        <v>693.08</v>
      </c>
      <c r="AX15" s="76">
        <v>2221.37</v>
      </c>
      <c r="AY15" s="76">
        <v>8.4</v>
      </c>
      <c r="AZ15" s="76">
        <v>617.21</v>
      </c>
      <c r="BA15" s="76">
        <v>813.17</v>
      </c>
      <c r="BB15" s="76">
        <v>495.28</v>
      </c>
      <c r="BC15" s="76">
        <v>315.17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0.01</v>
      </c>
      <c r="BJ15" s="76">
        <v>0</v>
      </c>
      <c r="BK15" s="76">
        <v>0.86</v>
      </c>
      <c r="BL15" s="76">
        <v>0</v>
      </c>
      <c r="BM15" s="76">
        <v>0.25</v>
      </c>
      <c r="BN15" s="76">
        <v>0.02</v>
      </c>
      <c r="BO15" s="76">
        <v>0.04</v>
      </c>
      <c r="BP15" s="76">
        <v>0</v>
      </c>
      <c r="BQ15" s="76">
        <v>0</v>
      </c>
      <c r="BR15" s="76">
        <v>0</v>
      </c>
      <c r="BS15" s="76">
        <v>2.12</v>
      </c>
      <c r="BT15" s="76">
        <v>0</v>
      </c>
      <c r="BU15" s="76">
        <v>0</v>
      </c>
      <c r="BV15" s="76">
        <v>4.12</v>
      </c>
      <c r="BW15" s="76">
        <v>0.02</v>
      </c>
      <c r="BX15" s="76">
        <v>0</v>
      </c>
      <c r="BY15" s="76">
        <v>0</v>
      </c>
      <c r="BZ15" s="76">
        <v>0</v>
      </c>
      <c r="CA15" s="76">
        <v>0</v>
      </c>
      <c r="CB15" s="76">
        <v>454.49</v>
      </c>
      <c r="CC15" s="72"/>
      <c r="CD15" s="72">
        <f>$I$15/$I$31*100</f>
        <v>27.825721383527615</v>
      </c>
      <c r="CE15" s="76">
        <v>156.07</v>
      </c>
      <c r="CF15" s="76"/>
      <c r="CG15" s="76">
        <v>64.61</v>
      </c>
      <c r="CH15" s="76">
        <v>45.46</v>
      </c>
      <c r="CI15" s="76">
        <v>55.03</v>
      </c>
      <c r="CJ15" s="76">
        <v>7240.73</v>
      </c>
      <c r="CK15" s="76">
        <v>4177.45</v>
      </c>
      <c r="CL15" s="76">
        <v>5709.09</v>
      </c>
      <c r="CM15" s="76">
        <v>91.29</v>
      </c>
      <c r="CN15" s="76">
        <v>58.18</v>
      </c>
      <c r="CO15" s="76">
        <v>74.73</v>
      </c>
      <c r="CP15" s="76">
        <v>9.2799999999999994</v>
      </c>
      <c r="CQ15" s="76">
        <v>0.55000000000000004</v>
      </c>
    </row>
    <row r="16" spans="1:96" x14ac:dyDescent="0.25">
      <c r="A16" s="17"/>
      <c r="B16" s="71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21" customFormat="1" x14ac:dyDescent="0.25">
      <c r="A17" s="17" t="str">
        <f>"8/15"</f>
        <v>8/15</v>
      </c>
      <c r="B17" s="18" t="s">
        <v>102</v>
      </c>
      <c r="C17" s="19" t="str">
        <f>"20"</f>
        <v>20</v>
      </c>
      <c r="D17" s="19">
        <v>1.32</v>
      </c>
      <c r="E17" s="19">
        <v>0</v>
      </c>
      <c r="F17" s="19">
        <v>0.13</v>
      </c>
      <c r="G17" s="19">
        <v>0.13</v>
      </c>
      <c r="H17" s="19">
        <v>9.3800000000000008</v>
      </c>
      <c r="I17" s="19">
        <v>44.780199999999994</v>
      </c>
      <c r="J17" s="19">
        <v>0</v>
      </c>
      <c r="K17" s="19">
        <v>0</v>
      </c>
      <c r="L17" s="19">
        <v>0</v>
      </c>
      <c r="M17" s="19">
        <v>0</v>
      </c>
      <c r="N17" s="19">
        <v>0.22</v>
      </c>
      <c r="O17" s="19">
        <v>9.1199999999999992</v>
      </c>
      <c r="P17" s="19">
        <v>0.04</v>
      </c>
      <c r="Q17" s="19">
        <v>0</v>
      </c>
      <c r="R17" s="19">
        <v>0</v>
      </c>
      <c r="S17" s="19">
        <v>0</v>
      </c>
      <c r="T17" s="19">
        <v>0.36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6">
        <v>0</v>
      </c>
      <c r="AK17" s="16">
        <v>63.86</v>
      </c>
      <c r="AL17" s="16">
        <v>66.47</v>
      </c>
      <c r="AM17" s="16">
        <v>101.79</v>
      </c>
      <c r="AN17" s="16">
        <v>33.76</v>
      </c>
      <c r="AO17" s="16">
        <v>20.010000000000002</v>
      </c>
      <c r="AP17" s="16">
        <v>40.020000000000003</v>
      </c>
      <c r="AQ17" s="16">
        <v>15.14</v>
      </c>
      <c r="AR17" s="16">
        <v>72.38</v>
      </c>
      <c r="AS17" s="16">
        <v>44.89</v>
      </c>
      <c r="AT17" s="16">
        <v>62.64</v>
      </c>
      <c r="AU17" s="16">
        <v>51.68</v>
      </c>
      <c r="AV17" s="16">
        <v>27.14</v>
      </c>
      <c r="AW17" s="16">
        <v>48.02</v>
      </c>
      <c r="AX17" s="16">
        <v>401.59</v>
      </c>
      <c r="AY17" s="16">
        <v>0</v>
      </c>
      <c r="AZ17" s="16">
        <v>130.85</v>
      </c>
      <c r="BA17" s="16">
        <v>56.9</v>
      </c>
      <c r="BB17" s="16">
        <v>37.76</v>
      </c>
      <c r="BC17" s="16">
        <v>29.93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0.02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0.01</v>
      </c>
      <c r="BT17" s="16">
        <v>0</v>
      </c>
      <c r="BU17" s="16">
        <v>0</v>
      </c>
      <c r="BV17" s="16">
        <v>0.06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7.82</v>
      </c>
      <c r="CC17" s="20"/>
      <c r="CD17" s="20"/>
      <c r="CE17" s="16">
        <v>0</v>
      </c>
      <c r="CF17" s="16"/>
      <c r="CG17" s="16">
        <v>0</v>
      </c>
      <c r="CH17" s="16">
        <v>0</v>
      </c>
      <c r="CI17" s="16">
        <v>0</v>
      </c>
      <c r="CJ17" s="16">
        <v>950</v>
      </c>
      <c r="CK17" s="16">
        <v>366</v>
      </c>
      <c r="CL17" s="16">
        <v>658</v>
      </c>
      <c r="CM17" s="16">
        <v>7.6</v>
      </c>
      <c r="CN17" s="16">
        <v>7.6</v>
      </c>
      <c r="CO17" s="16">
        <v>7.6</v>
      </c>
      <c r="CP17" s="16">
        <v>0</v>
      </c>
      <c r="CQ17" s="16">
        <v>0</v>
      </c>
      <c r="CR17" s="69"/>
    </row>
    <row r="18" spans="1:96" s="21" customFormat="1" x14ac:dyDescent="0.25">
      <c r="A18" s="17" t="str">
        <f>"8/16"</f>
        <v>8/16</v>
      </c>
      <c r="B18" s="18" t="s">
        <v>108</v>
      </c>
      <c r="C18" s="19" t="str">
        <f>"30"</f>
        <v>30</v>
      </c>
      <c r="D18" s="19">
        <v>1.98</v>
      </c>
      <c r="E18" s="19">
        <v>0</v>
      </c>
      <c r="F18" s="19">
        <v>0.36</v>
      </c>
      <c r="G18" s="19">
        <v>0.36</v>
      </c>
      <c r="H18" s="19">
        <v>12.51</v>
      </c>
      <c r="I18" s="19">
        <v>58.013999999999996</v>
      </c>
      <c r="J18" s="19">
        <v>0.06</v>
      </c>
      <c r="K18" s="19">
        <v>0</v>
      </c>
      <c r="L18" s="19">
        <v>0</v>
      </c>
      <c r="M18" s="19">
        <v>0</v>
      </c>
      <c r="N18" s="19">
        <v>0.36</v>
      </c>
      <c r="O18" s="19">
        <v>9.66</v>
      </c>
      <c r="P18" s="19">
        <v>2.4900000000000002</v>
      </c>
      <c r="Q18" s="19">
        <v>0</v>
      </c>
      <c r="R18" s="19">
        <v>0</v>
      </c>
      <c r="S18" s="19">
        <v>0.3</v>
      </c>
      <c r="T18" s="19">
        <v>0.75</v>
      </c>
      <c r="U18" s="19">
        <v>183</v>
      </c>
      <c r="V18" s="19">
        <v>73.5</v>
      </c>
      <c r="W18" s="19">
        <v>10.5</v>
      </c>
      <c r="X18" s="19">
        <v>14.1</v>
      </c>
      <c r="Y18" s="19">
        <v>47.4</v>
      </c>
      <c r="Z18" s="19">
        <v>1.17</v>
      </c>
      <c r="AA18" s="19">
        <v>0</v>
      </c>
      <c r="AB18" s="19">
        <v>1.5</v>
      </c>
      <c r="AC18" s="19">
        <v>0.3</v>
      </c>
      <c r="AD18" s="19">
        <v>0.42</v>
      </c>
      <c r="AE18" s="19">
        <v>0.05</v>
      </c>
      <c r="AF18" s="19">
        <v>0.02</v>
      </c>
      <c r="AG18" s="19">
        <v>0.21</v>
      </c>
      <c r="AH18" s="19">
        <v>0.6</v>
      </c>
      <c r="AI18" s="19">
        <v>0</v>
      </c>
      <c r="AJ18" s="16">
        <v>0</v>
      </c>
      <c r="AK18" s="16">
        <v>96.6</v>
      </c>
      <c r="AL18" s="16">
        <v>74.400000000000006</v>
      </c>
      <c r="AM18" s="16">
        <v>128.1</v>
      </c>
      <c r="AN18" s="16">
        <v>66.900000000000006</v>
      </c>
      <c r="AO18" s="16">
        <v>27.9</v>
      </c>
      <c r="AP18" s="16">
        <v>59.4</v>
      </c>
      <c r="AQ18" s="16">
        <v>24</v>
      </c>
      <c r="AR18" s="16">
        <v>111.3</v>
      </c>
      <c r="AS18" s="16">
        <v>89.1</v>
      </c>
      <c r="AT18" s="16">
        <v>87.3</v>
      </c>
      <c r="AU18" s="16">
        <v>139.19999999999999</v>
      </c>
      <c r="AV18" s="16">
        <v>37.200000000000003</v>
      </c>
      <c r="AW18" s="16">
        <v>93</v>
      </c>
      <c r="AX18" s="16">
        <v>467.7</v>
      </c>
      <c r="AY18" s="16">
        <v>0</v>
      </c>
      <c r="AZ18" s="16">
        <v>157.80000000000001</v>
      </c>
      <c r="BA18" s="16">
        <v>87.3</v>
      </c>
      <c r="BB18" s="16">
        <v>54</v>
      </c>
      <c r="BC18" s="16">
        <v>39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0.04</v>
      </c>
      <c r="BL18" s="16">
        <v>0</v>
      </c>
      <c r="BM18" s="16">
        <v>0</v>
      </c>
      <c r="BN18" s="16">
        <v>0.01</v>
      </c>
      <c r="BO18" s="16">
        <v>0</v>
      </c>
      <c r="BP18" s="16">
        <v>0</v>
      </c>
      <c r="BQ18" s="16">
        <v>0</v>
      </c>
      <c r="BR18" s="16">
        <v>0</v>
      </c>
      <c r="BS18" s="16">
        <v>0.03</v>
      </c>
      <c r="BT18" s="16">
        <v>0</v>
      </c>
      <c r="BU18" s="16">
        <v>0</v>
      </c>
      <c r="BV18" s="16">
        <v>0.14000000000000001</v>
      </c>
      <c r="BW18" s="16">
        <v>0.02</v>
      </c>
      <c r="BX18" s="16">
        <v>0</v>
      </c>
      <c r="BY18" s="16">
        <v>0</v>
      </c>
      <c r="BZ18" s="16">
        <v>0</v>
      </c>
      <c r="CA18" s="16">
        <v>0</v>
      </c>
      <c r="CB18" s="16">
        <v>14.1</v>
      </c>
      <c r="CC18" s="20"/>
      <c r="CD18" s="20"/>
      <c r="CE18" s="16">
        <v>0.25</v>
      </c>
      <c r="CF18" s="16"/>
      <c r="CG18" s="16">
        <v>5</v>
      </c>
      <c r="CH18" s="16">
        <v>5</v>
      </c>
      <c r="CI18" s="16">
        <v>5</v>
      </c>
      <c r="CJ18" s="16">
        <v>950</v>
      </c>
      <c r="CK18" s="16">
        <v>366</v>
      </c>
      <c r="CL18" s="16">
        <v>658</v>
      </c>
      <c r="CM18" s="16">
        <v>9.5</v>
      </c>
      <c r="CN18" s="16">
        <v>7.9</v>
      </c>
      <c r="CO18" s="16">
        <v>8.6999999999999993</v>
      </c>
      <c r="CP18" s="16">
        <v>0</v>
      </c>
      <c r="CQ18" s="16">
        <v>0</v>
      </c>
      <c r="CR18" s="69"/>
    </row>
    <row r="19" spans="1:96" s="21" customFormat="1" ht="63" x14ac:dyDescent="0.25">
      <c r="A19" s="17" t="str">
        <f>"32/1"</f>
        <v>32/1</v>
      </c>
      <c r="B19" s="18" t="s">
        <v>109</v>
      </c>
      <c r="C19" s="19" t="str">
        <f>"60"</f>
        <v>60</v>
      </c>
      <c r="D19" s="19">
        <v>0.83</v>
      </c>
      <c r="E19" s="19">
        <v>0</v>
      </c>
      <c r="F19" s="19">
        <v>3.58</v>
      </c>
      <c r="G19" s="19">
        <v>3.58</v>
      </c>
      <c r="H19" s="19">
        <v>5.41</v>
      </c>
      <c r="I19" s="19">
        <v>53.918487503999991</v>
      </c>
      <c r="J19" s="19">
        <v>0.45</v>
      </c>
      <c r="K19" s="19">
        <v>2.34</v>
      </c>
      <c r="L19" s="19">
        <v>0</v>
      </c>
      <c r="M19" s="19">
        <v>0</v>
      </c>
      <c r="N19" s="19">
        <v>4.05</v>
      </c>
      <c r="O19" s="19">
        <v>0.05</v>
      </c>
      <c r="P19" s="19">
        <v>1.31</v>
      </c>
      <c r="Q19" s="19">
        <v>0</v>
      </c>
      <c r="R19" s="19">
        <v>0</v>
      </c>
      <c r="S19" s="19">
        <v>0.06</v>
      </c>
      <c r="T19" s="19">
        <v>0.87</v>
      </c>
      <c r="U19" s="19">
        <v>133.87</v>
      </c>
      <c r="V19" s="19">
        <v>134.01</v>
      </c>
      <c r="W19" s="19">
        <v>20.45</v>
      </c>
      <c r="X19" s="19">
        <v>11.58</v>
      </c>
      <c r="Y19" s="19">
        <v>22.8</v>
      </c>
      <c r="Z19" s="19">
        <v>0.74</v>
      </c>
      <c r="AA19" s="19">
        <v>0</v>
      </c>
      <c r="AB19" s="19">
        <v>4.9400000000000004</v>
      </c>
      <c r="AC19" s="19">
        <v>1.19</v>
      </c>
      <c r="AD19" s="19">
        <v>1.64</v>
      </c>
      <c r="AE19" s="19">
        <v>0.01</v>
      </c>
      <c r="AF19" s="19">
        <v>0.02</v>
      </c>
      <c r="AG19" s="19">
        <v>0.09</v>
      </c>
      <c r="AH19" s="19">
        <v>0.24</v>
      </c>
      <c r="AI19" s="19">
        <v>1.1599999999999999</v>
      </c>
      <c r="AJ19" s="16">
        <v>0</v>
      </c>
      <c r="AK19" s="16">
        <v>29.28</v>
      </c>
      <c r="AL19" s="16">
        <v>33.15</v>
      </c>
      <c r="AM19" s="16">
        <v>37.01</v>
      </c>
      <c r="AN19" s="16">
        <v>50.83</v>
      </c>
      <c r="AO19" s="16">
        <v>11.05</v>
      </c>
      <c r="AP19" s="16">
        <v>29.28</v>
      </c>
      <c r="AQ19" s="16">
        <v>7.18</v>
      </c>
      <c r="AR19" s="16">
        <v>24.86</v>
      </c>
      <c r="AS19" s="16">
        <v>22.1</v>
      </c>
      <c r="AT19" s="16">
        <v>40.33</v>
      </c>
      <c r="AU19" s="16">
        <v>181.21</v>
      </c>
      <c r="AV19" s="16">
        <v>7.73</v>
      </c>
      <c r="AW19" s="16">
        <v>20.99</v>
      </c>
      <c r="AX19" s="16">
        <v>151.37</v>
      </c>
      <c r="AY19" s="16">
        <v>0</v>
      </c>
      <c r="AZ19" s="16">
        <v>25.97</v>
      </c>
      <c r="BA19" s="16">
        <v>34.799999999999997</v>
      </c>
      <c r="BB19" s="16">
        <v>27.62</v>
      </c>
      <c r="BC19" s="16">
        <v>8.2899999999999991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0.22</v>
      </c>
      <c r="BL19" s="16">
        <v>0</v>
      </c>
      <c r="BM19" s="16">
        <v>0.14000000000000001</v>
      </c>
      <c r="BN19" s="16">
        <v>0.01</v>
      </c>
      <c r="BO19" s="16">
        <v>0.02</v>
      </c>
      <c r="BP19" s="16">
        <v>0</v>
      </c>
      <c r="BQ19" s="16">
        <v>0</v>
      </c>
      <c r="BR19" s="16">
        <v>0</v>
      </c>
      <c r="BS19" s="16">
        <v>0.84</v>
      </c>
      <c r="BT19" s="16">
        <v>0</v>
      </c>
      <c r="BU19" s="16">
        <v>0</v>
      </c>
      <c r="BV19" s="16">
        <v>2.08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51.04</v>
      </c>
      <c r="CC19" s="20"/>
      <c r="CD19" s="20"/>
      <c r="CE19" s="16">
        <v>0.82</v>
      </c>
      <c r="CF19" s="16"/>
      <c r="CG19" s="16">
        <v>16.3</v>
      </c>
      <c r="CH19" s="16">
        <v>10.19</v>
      </c>
      <c r="CI19" s="16">
        <v>13.24</v>
      </c>
      <c r="CJ19" s="16">
        <v>512.59</v>
      </c>
      <c r="CK19" s="16">
        <v>122.63</v>
      </c>
      <c r="CL19" s="16">
        <v>317.61</v>
      </c>
      <c r="CM19" s="16">
        <v>2.46</v>
      </c>
      <c r="CN19" s="16">
        <v>1.56</v>
      </c>
      <c r="CO19" s="16">
        <v>2.0099999999999998</v>
      </c>
      <c r="CP19" s="16">
        <v>0</v>
      </c>
      <c r="CQ19" s="16">
        <v>0.3</v>
      </c>
      <c r="CR19" s="69"/>
    </row>
    <row r="20" spans="1:96" s="21" customFormat="1" x14ac:dyDescent="0.25">
      <c r="A20" s="17" t="str">
        <f>"9/2"</f>
        <v>9/2</v>
      </c>
      <c r="B20" s="18" t="s">
        <v>110</v>
      </c>
      <c r="C20" s="19" t="str">
        <f>"200"</f>
        <v>200</v>
      </c>
      <c r="D20" s="19">
        <v>1.44</v>
      </c>
      <c r="E20" s="19">
        <v>0</v>
      </c>
      <c r="F20" s="19">
        <v>4.26</v>
      </c>
      <c r="G20" s="19">
        <v>4.24</v>
      </c>
      <c r="H20" s="19">
        <v>10.71</v>
      </c>
      <c r="I20" s="19">
        <v>85.171967999999993</v>
      </c>
      <c r="J20" s="19">
        <v>0.91</v>
      </c>
      <c r="K20" s="19">
        <v>2.6</v>
      </c>
      <c r="L20" s="19">
        <v>0</v>
      </c>
      <c r="M20" s="19">
        <v>0</v>
      </c>
      <c r="N20" s="19">
        <v>2.73</v>
      </c>
      <c r="O20" s="19">
        <v>6.6</v>
      </c>
      <c r="P20" s="19">
        <v>1.38</v>
      </c>
      <c r="Q20" s="19">
        <v>0</v>
      </c>
      <c r="R20" s="19">
        <v>0</v>
      </c>
      <c r="S20" s="19">
        <v>0.28000000000000003</v>
      </c>
      <c r="T20" s="19">
        <v>1.7</v>
      </c>
      <c r="U20" s="19">
        <v>296</v>
      </c>
      <c r="V20" s="19">
        <v>305.57</v>
      </c>
      <c r="W20" s="19">
        <v>18.12</v>
      </c>
      <c r="X20" s="19">
        <v>18.21</v>
      </c>
      <c r="Y20" s="19">
        <v>42.89</v>
      </c>
      <c r="Z20" s="19">
        <v>0.64</v>
      </c>
      <c r="AA20" s="19">
        <v>2.4</v>
      </c>
      <c r="AB20" s="19">
        <v>1547.84</v>
      </c>
      <c r="AC20" s="19">
        <v>326.32</v>
      </c>
      <c r="AD20" s="19">
        <v>1.92</v>
      </c>
      <c r="AE20" s="19">
        <v>0.06</v>
      </c>
      <c r="AF20" s="19">
        <v>0.04</v>
      </c>
      <c r="AG20" s="19">
        <v>0.66</v>
      </c>
      <c r="AH20" s="19">
        <v>1.1499999999999999</v>
      </c>
      <c r="AI20" s="19">
        <v>4.8899999999999997</v>
      </c>
      <c r="AJ20" s="16">
        <v>0</v>
      </c>
      <c r="AK20" s="16">
        <v>59.71</v>
      </c>
      <c r="AL20" s="16">
        <v>55.09</v>
      </c>
      <c r="AM20" s="16">
        <v>94.87</v>
      </c>
      <c r="AN20" s="16">
        <v>98.59</v>
      </c>
      <c r="AO20" s="16">
        <v>25.91</v>
      </c>
      <c r="AP20" s="16">
        <v>57.53</v>
      </c>
      <c r="AQ20" s="16">
        <v>19.37</v>
      </c>
      <c r="AR20" s="16">
        <v>55.28</v>
      </c>
      <c r="AS20" s="16">
        <v>76.75</v>
      </c>
      <c r="AT20" s="16">
        <v>119.1</v>
      </c>
      <c r="AU20" s="16">
        <v>123.49</v>
      </c>
      <c r="AV20" s="16">
        <v>35.44</v>
      </c>
      <c r="AW20" s="16">
        <v>59.94</v>
      </c>
      <c r="AX20" s="16">
        <v>259.08999999999997</v>
      </c>
      <c r="AY20" s="16">
        <v>0</v>
      </c>
      <c r="AZ20" s="16">
        <v>50.35</v>
      </c>
      <c r="BA20" s="16">
        <v>50.31</v>
      </c>
      <c r="BB20" s="16">
        <v>42.53</v>
      </c>
      <c r="BC20" s="16">
        <v>18.8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0.25</v>
      </c>
      <c r="BL20" s="16">
        <v>0</v>
      </c>
      <c r="BM20" s="16">
        <v>0.15</v>
      </c>
      <c r="BN20" s="16">
        <v>0.01</v>
      </c>
      <c r="BO20" s="16">
        <v>0.02</v>
      </c>
      <c r="BP20" s="16">
        <v>0</v>
      </c>
      <c r="BQ20" s="16">
        <v>0</v>
      </c>
      <c r="BR20" s="16">
        <v>0</v>
      </c>
      <c r="BS20" s="16">
        <v>0.9</v>
      </c>
      <c r="BT20" s="16">
        <v>0</v>
      </c>
      <c r="BU20" s="16">
        <v>0</v>
      </c>
      <c r="BV20" s="16">
        <v>2.41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226.27</v>
      </c>
      <c r="CC20" s="20"/>
      <c r="CD20" s="20"/>
      <c r="CE20" s="16">
        <v>260.37</v>
      </c>
      <c r="CF20" s="16"/>
      <c r="CG20" s="16">
        <v>7.01</v>
      </c>
      <c r="CH20" s="16">
        <v>4.57</v>
      </c>
      <c r="CI20" s="16">
        <v>5.79</v>
      </c>
      <c r="CJ20" s="16">
        <v>249.04</v>
      </c>
      <c r="CK20" s="16">
        <v>115.11</v>
      </c>
      <c r="CL20" s="16">
        <v>182.07</v>
      </c>
      <c r="CM20" s="16">
        <v>13.08</v>
      </c>
      <c r="CN20" s="16">
        <v>6.57</v>
      </c>
      <c r="CO20" s="16">
        <v>9.82</v>
      </c>
      <c r="CP20" s="16">
        <v>0</v>
      </c>
      <c r="CQ20" s="16">
        <v>0.4</v>
      </c>
      <c r="CR20" s="69"/>
    </row>
    <row r="21" spans="1:96" s="21" customFormat="1" ht="31.5" x14ac:dyDescent="0.25">
      <c r="A21" s="17" t="str">
        <f>"46/3"</f>
        <v>46/3</v>
      </c>
      <c r="B21" s="18" t="s">
        <v>111</v>
      </c>
      <c r="C21" s="19" t="str">
        <f>"180"</f>
        <v>180</v>
      </c>
      <c r="D21" s="19">
        <v>6.33</v>
      </c>
      <c r="E21" s="19">
        <v>0</v>
      </c>
      <c r="F21" s="19">
        <v>4.66</v>
      </c>
      <c r="G21" s="19">
        <v>5.29</v>
      </c>
      <c r="H21" s="19">
        <v>40.880000000000003</v>
      </c>
      <c r="I21" s="19">
        <v>230.1559164</v>
      </c>
      <c r="J21" s="19">
        <v>0.68</v>
      </c>
      <c r="K21" s="19">
        <v>2.93</v>
      </c>
      <c r="L21" s="19">
        <v>0</v>
      </c>
      <c r="M21" s="19">
        <v>0</v>
      </c>
      <c r="N21" s="19">
        <v>1.1100000000000001</v>
      </c>
      <c r="O21" s="19">
        <v>37.700000000000003</v>
      </c>
      <c r="P21" s="19">
        <v>2.06</v>
      </c>
      <c r="Q21" s="19">
        <v>0</v>
      </c>
      <c r="R21" s="19">
        <v>0</v>
      </c>
      <c r="S21" s="19">
        <v>0</v>
      </c>
      <c r="T21" s="19">
        <v>0.76</v>
      </c>
      <c r="U21" s="19">
        <v>176.03</v>
      </c>
      <c r="V21" s="19">
        <v>66.28</v>
      </c>
      <c r="W21" s="19">
        <v>11.69</v>
      </c>
      <c r="X21" s="19">
        <v>8.61</v>
      </c>
      <c r="Y21" s="19">
        <v>46.69</v>
      </c>
      <c r="Z21" s="19">
        <v>0.86</v>
      </c>
      <c r="AA21" s="19">
        <v>0</v>
      </c>
      <c r="AB21" s="19">
        <v>0</v>
      </c>
      <c r="AC21" s="19">
        <v>0</v>
      </c>
      <c r="AD21" s="19">
        <v>2.9</v>
      </c>
      <c r="AE21" s="19">
        <v>7.0000000000000007E-2</v>
      </c>
      <c r="AF21" s="19">
        <v>0.02</v>
      </c>
      <c r="AG21" s="19">
        <v>0.59</v>
      </c>
      <c r="AH21" s="19">
        <v>1.77</v>
      </c>
      <c r="AI21" s="19">
        <v>0</v>
      </c>
      <c r="AJ21" s="16">
        <v>0</v>
      </c>
      <c r="AK21" s="16">
        <v>273.83</v>
      </c>
      <c r="AL21" s="16">
        <v>250.25</v>
      </c>
      <c r="AM21" s="16">
        <v>468.85</v>
      </c>
      <c r="AN21" s="16">
        <v>145.55000000000001</v>
      </c>
      <c r="AO21" s="16">
        <v>89.17</v>
      </c>
      <c r="AP21" s="16">
        <v>180.64</v>
      </c>
      <c r="AQ21" s="16">
        <v>58.1</v>
      </c>
      <c r="AR21" s="16">
        <v>291.08999999999997</v>
      </c>
      <c r="AS21" s="16">
        <v>192.14</v>
      </c>
      <c r="AT21" s="16">
        <v>232.41</v>
      </c>
      <c r="AU21" s="16">
        <v>197.9</v>
      </c>
      <c r="AV21" s="16">
        <v>116.21</v>
      </c>
      <c r="AW21" s="16">
        <v>203.65</v>
      </c>
      <c r="AX21" s="16">
        <v>1791.42</v>
      </c>
      <c r="AY21" s="16">
        <v>0</v>
      </c>
      <c r="AZ21" s="16">
        <v>564.35</v>
      </c>
      <c r="BA21" s="16">
        <v>291.08999999999997</v>
      </c>
      <c r="BB21" s="16">
        <v>145.55000000000001</v>
      </c>
      <c r="BC21" s="16">
        <v>116.21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0.34</v>
      </c>
      <c r="BL21" s="16">
        <v>0</v>
      </c>
      <c r="BM21" s="16">
        <v>0.17</v>
      </c>
      <c r="BN21" s="16">
        <v>0.01</v>
      </c>
      <c r="BO21" s="16">
        <v>0.03</v>
      </c>
      <c r="BP21" s="16">
        <v>0</v>
      </c>
      <c r="BQ21" s="16">
        <v>0</v>
      </c>
      <c r="BR21" s="16">
        <v>0.01</v>
      </c>
      <c r="BS21" s="16">
        <v>0.95</v>
      </c>
      <c r="BT21" s="16">
        <v>0</v>
      </c>
      <c r="BU21" s="16">
        <v>0</v>
      </c>
      <c r="BV21" s="16">
        <v>2.91</v>
      </c>
      <c r="BW21" s="16">
        <v>0.01</v>
      </c>
      <c r="BX21" s="16">
        <v>0</v>
      </c>
      <c r="BY21" s="16">
        <v>0</v>
      </c>
      <c r="BZ21" s="16">
        <v>0</v>
      </c>
      <c r="CA21" s="16">
        <v>0</v>
      </c>
      <c r="CB21" s="16">
        <v>7.96</v>
      </c>
      <c r="CC21" s="20"/>
      <c r="CD21" s="20"/>
      <c r="CE21" s="16">
        <v>0</v>
      </c>
      <c r="CF21" s="16"/>
      <c r="CG21" s="16">
        <v>6.31</v>
      </c>
      <c r="CH21" s="16">
        <v>3.31</v>
      </c>
      <c r="CI21" s="16">
        <v>4.8099999999999996</v>
      </c>
      <c r="CJ21" s="16">
        <v>144.93</v>
      </c>
      <c r="CK21" s="16">
        <v>144.93</v>
      </c>
      <c r="CL21" s="16">
        <v>144.93</v>
      </c>
      <c r="CM21" s="16">
        <v>3.49</v>
      </c>
      <c r="CN21" s="16">
        <v>1.77</v>
      </c>
      <c r="CO21" s="16">
        <v>2.63</v>
      </c>
      <c r="CP21" s="16">
        <v>0</v>
      </c>
      <c r="CQ21" s="16">
        <v>0.45</v>
      </c>
      <c r="CR21" s="69"/>
    </row>
    <row r="22" spans="1:96" s="21" customFormat="1" ht="31.5" x14ac:dyDescent="0.25">
      <c r="A22" s="17" t="str">
        <f>"4/10"</f>
        <v>4/10</v>
      </c>
      <c r="B22" s="18" t="s">
        <v>112</v>
      </c>
      <c r="C22" s="19" t="str">
        <f>"200"</f>
        <v>200</v>
      </c>
      <c r="D22" s="19">
        <v>0.25</v>
      </c>
      <c r="E22" s="19">
        <v>0</v>
      </c>
      <c r="F22" s="19">
        <v>0.16</v>
      </c>
      <c r="G22" s="19">
        <v>0.16</v>
      </c>
      <c r="H22" s="19">
        <v>17.68</v>
      </c>
      <c r="I22" s="19">
        <v>69.121220000000008</v>
      </c>
      <c r="J22" s="19">
        <v>0.04</v>
      </c>
      <c r="K22" s="19">
        <v>0</v>
      </c>
      <c r="L22" s="19">
        <v>0</v>
      </c>
      <c r="M22" s="19">
        <v>0</v>
      </c>
      <c r="N22" s="19">
        <v>16.54</v>
      </c>
      <c r="O22" s="19">
        <v>0.3</v>
      </c>
      <c r="P22" s="19">
        <v>0.83</v>
      </c>
      <c r="Q22" s="19">
        <v>0</v>
      </c>
      <c r="R22" s="19">
        <v>0</v>
      </c>
      <c r="S22" s="19">
        <v>0.32</v>
      </c>
      <c r="T22" s="19">
        <v>0.36</v>
      </c>
      <c r="U22" s="19">
        <v>10.4</v>
      </c>
      <c r="V22" s="19">
        <v>110.39</v>
      </c>
      <c r="W22" s="19">
        <v>6.5</v>
      </c>
      <c r="X22" s="19">
        <v>3.42</v>
      </c>
      <c r="Y22" s="19">
        <v>4.09</v>
      </c>
      <c r="Z22" s="19">
        <v>0.88</v>
      </c>
      <c r="AA22" s="19">
        <v>0</v>
      </c>
      <c r="AB22" s="19">
        <v>10.8</v>
      </c>
      <c r="AC22" s="19">
        <v>2</v>
      </c>
      <c r="AD22" s="19">
        <v>0.08</v>
      </c>
      <c r="AE22" s="19">
        <v>0.01</v>
      </c>
      <c r="AF22" s="19">
        <v>0.01</v>
      </c>
      <c r="AG22" s="19">
        <v>0.1</v>
      </c>
      <c r="AH22" s="19">
        <v>0.16</v>
      </c>
      <c r="AI22" s="19">
        <v>1.6</v>
      </c>
      <c r="AJ22" s="16">
        <v>0</v>
      </c>
      <c r="AK22" s="16">
        <v>4.7</v>
      </c>
      <c r="AL22" s="16">
        <v>5.0999999999999996</v>
      </c>
      <c r="AM22" s="16">
        <v>7.45</v>
      </c>
      <c r="AN22" s="16">
        <v>7.06</v>
      </c>
      <c r="AO22" s="16">
        <v>1.18</v>
      </c>
      <c r="AP22" s="16">
        <v>4.3099999999999996</v>
      </c>
      <c r="AQ22" s="16">
        <v>1.18</v>
      </c>
      <c r="AR22" s="16">
        <v>3.53</v>
      </c>
      <c r="AS22" s="16">
        <v>6.66</v>
      </c>
      <c r="AT22" s="16">
        <v>3.92</v>
      </c>
      <c r="AU22" s="16">
        <v>30.58</v>
      </c>
      <c r="AV22" s="16">
        <v>2.74</v>
      </c>
      <c r="AW22" s="16">
        <v>5.49</v>
      </c>
      <c r="AX22" s="16">
        <v>16.46</v>
      </c>
      <c r="AY22" s="16">
        <v>0</v>
      </c>
      <c r="AZ22" s="16">
        <v>5.0999999999999996</v>
      </c>
      <c r="BA22" s="16">
        <v>6.27</v>
      </c>
      <c r="BB22" s="16">
        <v>2.35</v>
      </c>
      <c r="BC22" s="16">
        <v>1.96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245.48</v>
      </c>
      <c r="CC22" s="20"/>
      <c r="CD22" s="20"/>
      <c r="CE22" s="16">
        <v>1.8</v>
      </c>
      <c r="CF22" s="16"/>
      <c r="CG22" s="16">
        <v>1.68</v>
      </c>
      <c r="CH22" s="16">
        <v>1.59</v>
      </c>
      <c r="CI22" s="16">
        <v>1.63</v>
      </c>
      <c r="CJ22" s="16">
        <v>172.5</v>
      </c>
      <c r="CK22" s="16">
        <v>77.03</v>
      </c>
      <c r="CL22" s="16">
        <v>124.76</v>
      </c>
      <c r="CM22" s="16">
        <v>19.63</v>
      </c>
      <c r="CN22" s="16">
        <v>13.96</v>
      </c>
      <c r="CO22" s="16">
        <v>16.79</v>
      </c>
      <c r="CP22" s="16">
        <v>10</v>
      </c>
      <c r="CQ22" s="16">
        <v>0</v>
      </c>
      <c r="CR22" s="69"/>
    </row>
    <row r="23" spans="1:96" s="16" customFormat="1" ht="31.5" x14ac:dyDescent="0.25">
      <c r="A23" s="17" t="str">
        <f>"19/7"</f>
        <v>19/7</v>
      </c>
      <c r="B23" s="18" t="s">
        <v>113</v>
      </c>
      <c r="C23" s="19" t="str">
        <f>"100"</f>
        <v>100</v>
      </c>
      <c r="D23" s="19">
        <v>9.4</v>
      </c>
      <c r="E23" s="19">
        <v>8.52</v>
      </c>
      <c r="F23" s="19">
        <v>4.2</v>
      </c>
      <c r="G23" s="19">
        <v>1.5</v>
      </c>
      <c r="H23" s="19">
        <v>7.67</v>
      </c>
      <c r="I23" s="19">
        <v>105.55446153846152</v>
      </c>
      <c r="J23" s="19">
        <v>0.72</v>
      </c>
      <c r="K23" s="19">
        <v>1</v>
      </c>
      <c r="L23" s="19">
        <v>0</v>
      </c>
      <c r="M23" s="19">
        <v>0</v>
      </c>
      <c r="N23" s="19">
        <v>0.71</v>
      </c>
      <c r="O23" s="19">
        <v>6.43</v>
      </c>
      <c r="P23" s="19">
        <v>0.54</v>
      </c>
      <c r="Q23" s="19">
        <v>0</v>
      </c>
      <c r="R23" s="19">
        <v>0</v>
      </c>
      <c r="S23" s="19">
        <v>0.02</v>
      </c>
      <c r="T23" s="19">
        <v>1.07</v>
      </c>
      <c r="U23" s="19">
        <v>72.819999999999993</v>
      </c>
      <c r="V23" s="19">
        <v>89.35</v>
      </c>
      <c r="W23" s="19">
        <v>9.35</v>
      </c>
      <c r="X23" s="19">
        <v>7.01</v>
      </c>
      <c r="Y23" s="19">
        <v>64.2</v>
      </c>
      <c r="Z23" s="19">
        <v>0.34</v>
      </c>
      <c r="AA23" s="19">
        <v>9</v>
      </c>
      <c r="AB23" s="19">
        <v>0</v>
      </c>
      <c r="AC23" s="19">
        <v>13.85</v>
      </c>
      <c r="AD23" s="19">
        <v>1.49</v>
      </c>
      <c r="AE23" s="19">
        <v>0.06</v>
      </c>
      <c r="AF23" s="19">
        <v>0.05</v>
      </c>
      <c r="AG23" s="19">
        <v>1.55</v>
      </c>
      <c r="AH23" s="19">
        <v>4.0599999999999996</v>
      </c>
      <c r="AI23" s="19">
        <v>0.12</v>
      </c>
      <c r="AJ23" s="16">
        <v>0</v>
      </c>
      <c r="AK23" s="16">
        <v>548.23</v>
      </c>
      <c r="AL23" s="16">
        <v>422.17</v>
      </c>
      <c r="AM23" s="16">
        <v>772.95</v>
      </c>
      <c r="AN23" s="16">
        <v>858.47</v>
      </c>
      <c r="AO23" s="16">
        <v>239.29</v>
      </c>
      <c r="AP23" s="16">
        <v>493.26</v>
      </c>
      <c r="AQ23" s="16">
        <v>97.62</v>
      </c>
      <c r="AR23" s="16">
        <v>37.94</v>
      </c>
      <c r="AS23" s="16">
        <v>29.08</v>
      </c>
      <c r="AT23" s="16">
        <v>36.29</v>
      </c>
      <c r="AU23" s="16">
        <v>33.79</v>
      </c>
      <c r="AV23" s="16">
        <v>380.09</v>
      </c>
      <c r="AW23" s="16">
        <v>28.25</v>
      </c>
      <c r="AX23" s="16">
        <v>203.83</v>
      </c>
      <c r="AY23" s="16">
        <v>0</v>
      </c>
      <c r="AZ23" s="16">
        <v>62.86</v>
      </c>
      <c r="BA23" s="16">
        <v>36.83</v>
      </c>
      <c r="BB23" s="16">
        <v>22.13</v>
      </c>
      <c r="BC23" s="16">
        <v>14.96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0.1</v>
      </c>
      <c r="BL23" s="16">
        <v>0</v>
      </c>
      <c r="BM23" s="16">
        <v>0.06</v>
      </c>
      <c r="BN23" s="16">
        <v>0</v>
      </c>
      <c r="BO23" s="16">
        <v>0.01</v>
      </c>
      <c r="BP23" s="16">
        <v>0</v>
      </c>
      <c r="BQ23" s="16">
        <v>0</v>
      </c>
      <c r="BR23" s="16">
        <v>0</v>
      </c>
      <c r="BS23" s="16">
        <v>0.34</v>
      </c>
      <c r="BT23" s="16">
        <v>0</v>
      </c>
      <c r="BU23" s="16">
        <v>0</v>
      </c>
      <c r="BV23" s="16">
        <v>0.85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91.05</v>
      </c>
      <c r="CC23" s="20"/>
      <c r="CD23" s="20"/>
      <c r="CE23" s="16">
        <v>9</v>
      </c>
      <c r="CG23" s="16">
        <v>51.04</v>
      </c>
      <c r="CH23" s="16">
        <v>10.4</v>
      </c>
      <c r="CI23" s="16">
        <v>30.72</v>
      </c>
      <c r="CJ23" s="16">
        <v>556.17999999999995</v>
      </c>
      <c r="CK23" s="16">
        <v>194.45</v>
      </c>
      <c r="CL23" s="16">
        <v>375.32</v>
      </c>
      <c r="CM23" s="16">
        <v>7.54</v>
      </c>
      <c r="CN23" s="16">
        <v>4.29</v>
      </c>
      <c r="CO23" s="16">
        <v>5.95</v>
      </c>
      <c r="CP23" s="16">
        <v>0</v>
      </c>
      <c r="CQ23" s="16">
        <v>0.38</v>
      </c>
      <c r="CR23" s="70"/>
    </row>
    <row r="24" spans="1:96" s="22" customFormat="1" x14ac:dyDescent="0.25">
      <c r="A24" s="73"/>
      <c r="B24" s="74" t="s">
        <v>114</v>
      </c>
      <c r="C24" s="75"/>
      <c r="D24" s="75">
        <v>21.55</v>
      </c>
      <c r="E24" s="75">
        <v>8.52</v>
      </c>
      <c r="F24" s="75">
        <v>17.34</v>
      </c>
      <c r="G24" s="75">
        <v>15.26</v>
      </c>
      <c r="H24" s="75">
        <v>104.24</v>
      </c>
      <c r="I24" s="75">
        <v>646.72</v>
      </c>
      <c r="J24" s="75">
        <v>2.86</v>
      </c>
      <c r="K24" s="75">
        <v>8.8699999999999992</v>
      </c>
      <c r="L24" s="75">
        <v>0</v>
      </c>
      <c r="M24" s="75">
        <v>0</v>
      </c>
      <c r="N24" s="75">
        <v>25.72</v>
      </c>
      <c r="O24" s="75">
        <v>69.87</v>
      </c>
      <c r="P24" s="75">
        <v>8.64</v>
      </c>
      <c r="Q24" s="75">
        <v>0</v>
      </c>
      <c r="R24" s="75">
        <v>0</v>
      </c>
      <c r="S24" s="75">
        <v>0.98</v>
      </c>
      <c r="T24" s="75">
        <v>5.86</v>
      </c>
      <c r="U24" s="75">
        <v>872.12</v>
      </c>
      <c r="V24" s="75">
        <v>779.09</v>
      </c>
      <c r="W24" s="75">
        <v>76.61</v>
      </c>
      <c r="X24" s="75">
        <v>62.92</v>
      </c>
      <c r="Y24" s="75">
        <v>228.07</v>
      </c>
      <c r="Z24" s="75">
        <v>4.63</v>
      </c>
      <c r="AA24" s="75">
        <v>11.4</v>
      </c>
      <c r="AB24" s="75">
        <v>1565.08</v>
      </c>
      <c r="AC24" s="75">
        <v>343.65</v>
      </c>
      <c r="AD24" s="75">
        <v>8.4499999999999993</v>
      </c>
      <c r="AE24" s="75">
        <v>0.26</v>
      </c>
      <c r="AF24" s="75">
        <v>0.16</v>
      </c>
      <c r="AG24" s="75">
        <v>3.2</v>
      </c>
      <c r="AH24" s="75">
        <v>7.98</v>
      </c>
      <c r="AI24" s="75">
        <v>7.77</v>
      </c>
      <c r="AJ24" s="76">
        <v>0</v>
      </c>
      <c r="AK24" s="76">
        <v>1076.21</v>
      </c>
      <c r="AL24" s="76">
        <v>906.62</v>
      </c>
      <c r="AM24" s="76">
        <v>1611.03</v>
      </c>
      <c r="AN24" s="76">
        <v>1261.1400000000001</v>
      </c>
      <c r="AO24" s="76">
        <v>414.5</v>
      </c>
      <c r="AP24" s="76">
        <v>864.44</v>
      </c>
      <c r="AQ24" s="76">
        <v>222.58</v>
      </c>
      <c r="AR24" s="76">
        <v>596.38</v>
      </c>
      <c r="AS24" s="76">
        <v>460.72</v>
      </c>
      <c r="AT24" s="76">
        <v>581.99</v>
      </c>
      <c r="AU24" s="76">
        <v>757.83</v>
      </c>
      <c r="AV24" s="76">
        <v>606.55999999999995</v>
      </c>
      <c r="AW24" s="76">
        <v>459.34</v>
      </c>
      <c r="AX24" s="76">
        <v>3291.46</v>
      </c>
      <c r="AY24" s="76">
        <v>0</v>
      </c>
      <c r="AZ24" s="76">
        <v>997.27</v>
      </c>
      <c r="BA24" s="76">
        <v>563.51</v>
      </c>
      <c r="BB24" s="76">
        <v>331.94</v>
      </c>
      <c r="BC24" s="76">
        <v>229.14</v>
      </c>
      <c r="BD24" s="76">
        <v>0</v>
      </c>
      <c r="BE24" s="76">
        <v>0</v>
      </c>
      <c r="BF24" s="76">
        <v>0</v>
      </c>
      <c r="BG24" s="76">
        <v>0</v>
      </c>
      <c r="BH24" s="76">
        <v>0</v>
      </c>
      <c r="BI24" s="76">
        <v>0</v>
      </c>
      <c r="BJ24" s="76">
        <v>0</v>
      </c>
      <c r="BK24" s="76">
        <v>0.97</v>
      </c>
      <c r="BL24" s="76">
        <v>0</v>
      </c>
      <c r="BM24" s="76">
        <v>0.53</v>
      </c>
      <c r="BN24" s="76">
        <v>0.04</v>
      </c>
      <c r="BO24" s="76">
        <v>0.09</v>
      </c>
      <c r="BP24" s="76">
        <v>0</v>
      </c>
      <c r="BQ24" s="76">
        <v>0</v>
      </c>
      <c r="BR24" s="76">
        <v>0.01</v>
      </c>
      <c r="BS24" s="76">
        <v>3.08</v>
      </c>
      <c r="BT24" s="76">
        <v>0</v>
      </c>
      <c r="BU24" s="76">
        <v>0</v>
      </c>
      <c r="BV24" s="76">
        <v>8.4499999999999993</v>
      </c>
      <c r="BW24" s="76">
        <v>0.04</v>
      </c>
      <c r="BX24" s="76">
        <v>0</v>
      </c>
      <c r="BY24" s="76">
        <v>0</v>
      </c>
      <c r="BZ24" s="76">
        <v>0</v>
      </c>
      <c r="CA24" s="76">
        <v>0</v>
      </c>
      <c r="CB24" s="76">
        <v>643.72</v>
      </c>
      <c r="CC24" s="72"/>
      <c r="CD24" s="72">
        <f>$I$24/$I$31*100</f>
        <v>49.433976686413153</v>
      </c>
      <c r="CE24" s="76">
        <v>272.25</v>
      </c>
      <c r="CF24" s="76"/>
      <c r="CG24" s="76">
        <v>87.33</v>
      </c>
      <c r="CH24" s="76">
        <v>35.049999999999997</v>
      </c>
      <c r="CI24" s="76">
        <v>61.19</v>
      </c>
      <c r="CJ24" s="76">
        <v>3535.24</v>
      </c>
      <c r="CK24" s="76">
        <v>1386.14</v>
      </c>
      <c r="CL24" s="76">
        <v>2460.69</v>
      </c>
      <c r="CM24" s="76">
        <v>63.29</v>
      </c>
      <c r="CN24" s="76">
        <v>43.64</v>
      </c>
      <c r="CO24" s="76">
        <v>53.5</v>
      </c>
      <c r="CP24" s="76">
        <v>10</v>
      </c>
      <c r="CQ24" s="76">
        <v>1.53</v>
      </c>
    </row>
    <row r="25" spans="1:96" x14ac:dyDescent="0.25">
      <c r="A25" s="17"/>
      <c r="B25" s="71" t="s">
        <v>115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20"/>
      <c r="CD25" s="20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</row>
    <row r="26" spans="1:96" s="21" customFormat="1" x14ac:dyDescent="0.25">
      <c r="A26" s="17" t="str">
        <f>"8/15"</f>
        <v>8/15</v>
      </c>
      <c r="B26" s="18" t="s">
        <v>102</v>
      </c>
      <c r="C26" s="19" t="str">
        <f>"20"</f>
        <v>20</v>
      </c>
      <c r="D26" s="19">
        <v>1.32</v>
      </c>
      <c r="E26" s="19">
        <v>0</v>
      </c>
      <c r="F26" s="19">
        <v>0.13</v>
      </c>
      <c r="G26" s="19">
        <v>0.13</v>
      </c>
      <c r="H26" s="19">
        <v>9.3800000000000008</v>
      </c>
      <c r="I26" s="19">
        <v>44.780199999999994</v>
      </c>
      <c r="J26" s="19">
        <v>0</v>
      </c>
      <c r="K26" s="19">
        <v>0</v>
      </c>
      <c r="L26" s="19">
        <v>0</v>
      </c>
      <c r="M26" s="19">
        <v>0</v>
      </c>
      <c r="N26" s="19">
        <v>0.22</v>
      </c>
      <c r="O26" s="19">
        <v>9.1199999999999992</v>
      </c>
      <c r="P26" s="19">
        <v>0.04</v>
      </c>
      <c r="Q26" s="19">
        <v>0</v>
      </c>
      <c r="R26" s="19">
        <v>0</v>
      </c>
      <c r="S26" s="19">
        <v>0</v>
      </c>
      <c r="T26" s="19">
        <v>0.36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6">
        <v>0</v>
      </c>
      <c r="AK26" s="16">
        <v>63.86</v>
      </c>
      <c r="AL26" s="16">
        <v>66.47</v>
      </c>
      <c r="AM26" s="16">
        <v>101.79</v>
      </c>
      <c r="AN26" s="16">
        <v>33.76</v>
      </c>
      <c r="AO26" s="16">
        <v>20.010000000000002</v>
      </c>
      <c r="AP26" s="16">
        <v>40.020000000000003</v>
      </c>
      <c r="AQ26" s="16">
        <v>15.14</v>
      </c>
      <c r="AR26" s="16">
        <v>72.38</v>
      </c>
      <c r="AS26" s="16">
        <v>44.89</v>
      </c>
      <c r="AT26" s="16">
        <v>62.64</v>
      </c>
      <c r="AU26" s="16">
        <v>51.68</v>
      </c>
      <c r="AV26" s="16">
        <v>27.14</v>
      </c>
      <c r="AW26" s="16">
        <v>48.02</v>
      </c>
      <c r="AX26" s="16">
        <v>401.59</v>
      </c>
      <c r="AY26" s="16">
        <v>0</v>
      </c>
      <c r="AZ26" s="16">
        <v>130.85</v>
      </c>
      <c r="BA26" s="16">
        <v>56.9</v>
      </c>
      <c r="BB26" s="16">
        <v>37.76</v>
      </c>
      <c r="BC26" s="16">
        <v>29.93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0.02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0.01</v>
      </c>
      <c r="BT26" s="16">
        <v>0</v>
      </c>
      <c r="BU26" s="16">
        <v>0</v>
      </c>
      <c r="BV26" s="16">
        <v>0.06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7.82</v>
      </c>
      <c r="CC26" s="20"/>
      <c r="CD26" s="20"/>
      <c r="CE26" s="16">
        <v>0</v>
      </c>
      <c r="CF26" s="16"/>
      <c r="CG26" s="16">
        <v>0</v>
      </c>
      <c r="CH26" s="16">
        <v>0</v>
      </c>
      <c r="CI26" s="16">
        <v>0</v>
      </c>
      <c r="CJ26" s="16">
        <v>2850</v>
      </c>
      <c r="CK26" s="16">
        <v>1098</v>
      </c>
      <c r="CL26" s="16">
        <v>1974</v>
      </c>
      <c r="CM26" s="16">
        <v>22.8</v>
      </c>
      <c r="CN26" s="16">
        <v>22.8</v>
      </c>
      <c r="CO26" s="16">
        <v>22.8</v>
      </c>
      <c r="CP26" s="16">
        <v>0</v>
      </c>
      <c r="CQ26" s="16">
        <v>0</v>
      </c>
      <c r="CR26" s="69"/>
    </row>
    <row r="27" spans="1:96" s="21" customFormat="1" x14ac:dyDescent="0.25">
      <c r="A27" s="17" t="str">
        <f>"27/10"</f>
        <v>27/10</v>
      </c>
      <c r="B27" s="18" t="s">
        <v>116</v>
      </c>
      <c r="C27" s="19" t="str">
        <f>"200"</f>
        <v>200</v>
      </c>
      <c r="D27" s="19">
        <v>0.08</v>
      </c>
      <c r="E27" s="19">
        <v>0</v>
      </c>
      <c r="F27" s="19">
        <v>0.02</v>
      </c>
      <c r="G27" s="19">
        <v>0.02</v>
      </c>
      <c r="H27" s="19">
        <v>4.95</v>
      </c>
      <c r="I27" s="19">
        <v>19.219472</v>
      </c>
      <c r="J27" s="19">
        <v>0</v>
      </c>
      <c r="K27" s="19">
        <v>0</v>
      </c>
      <c r="L27" s="19">
        <v>0</v>
      </c>
      <c r="M27" s="19">
        <v>0</v>
      </c>
      <c r="N27" s="19">
        <v>4.91</v>
      </c>
      <c r="O27" s="19">
        <v>0</v>
      </c>
      <c r="P27" s="19">
        <v>0.04</v>
      </c>
      <c r="Q27" s="19">
        <v>0</v>
      </c>
      <c r="R27" s="19">
        <v>0</v>
      </c>
      <c r="S27" s="19">
        <v>0</v>
      </c>
      <c r="T27" s="19">
        <v>0.03</v>
      </c>
      <c r="U27" s="19">
        <v>0.05</v>
      </c>
      <c r="V27" s="19">
        <v>0.15</v>
      </c>
      <c r="W27" s="19">
        <v>0.15</v>
      </c>
      <c r="X27" s="19">
        <v>0</v>
      </c>
      <c r="Y27" s="19">
        <v>0</v>
      </c>
      <c r="Z27" s="19">
        <v>0.01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200.04</v>
      </c>
      <c r="CC27" s="20"/>
      <c r="CD27" s="20"/>
      <c r="CE27" s="16">
        <v>0</v>
      </c>
      <c r="CF27" s="16"/>
      <c r="CG27" s="16">
        <v>3.08</v>
      </c>
      <c r="CH27" s="16">
        <v>3.08</v>
      </c>
      <c r="CI27" s="16">
        <v>3.08</v>
      </c>
      <c r="CJ27" s="16">
        <v>341.6</v>
      </c>
      <c r="CK27" s="16">
        <v>136.71</v>
      </c>
      <c r="CL27" s="16">
        <v>239.15</v>
      </c>
      <c r="CM27" s="16">
        <v>33.07</v>
      </c>
      <c r="CN27" s="16">
        <v>19.55</v>
      </c>
      <c r="CO27" s="16">
        <v>26.31</v>
      </c>
      <c r="CP27" s="16">
        <v>5</v>
      </c>
      <c r="CQ27" s="16">
        <v>0</v>
      </c>
      <c r="CR27" s="69"/>
    </row>
    <row r="28" spans="1:96" s="21" customFormat="1" x14ac:dyDescent="0.25">
      <c r="A28" s="17" t="str">
        <f>"11/3"</f>
        <v>11/3</v>
      </c>
      <c r="B28" s="18" t="s">
        <v>117</v>
      </c>
      <c r="C28" s="19" t="str">
        <f>"200"</f>
        <v>200</v>
      </c>
      <c r="D28" s="19">
        <v>4.66</v>
      </c>
      <c r="E28" s="19">
        <v>0</v>
      </c>
      <c r="F28" s="19">
        <v>3.8</v>
      </c>
      <c r="G28" s="19">
        <v>4.32</v>
      </c>
      <c r="H28" s="19">
        <v>23.14</v>
      </c>
      <c r="I28" s="19">
        <v>134.82111866666679</v>
      </c>
      <c r="J28" s="19">
        <v>0.51</v>
      </c>
      <c r="K28" s="19">
        <v>2.6</v>
      </c>
      <c r="L28" s="19">
        <v>0</v>
      </c>
      <c r="M28" s="19">
        <v>0</v>
      </c>
      <c r="N28" s="19">
        <v>15.36</v>
      </c>
      <c r="O28" s="19">
        <v>2.73</v>
      </c>
      <c r="P28" s="19">
        <v>5.05</v>
      </c>
      <c r="Q28" s="19">
        <v>0</v>
      </c>
      <c r="R28" s="19">
        <v>0</v>
      </c>
      <c r="S28" s="19">
        <v>0.77</v>
      </c>
      <c r="T28" s="19">
        <v>2.44</v>
      </c>
      <c r="U28" s="19">
        <v>227.91</v>
      </c>
      <c r="V28" s="19">
        <v>658.57</v>
      </c>
      <c r="W28" s="19">
        <v>106.49</v>
      </c>
      <c r="X28" s="19">
        <v>40.44</v>
      </c>
      <c r="Y28" s="19">
        <v>80.819999999999993</v>
      </c>
      <c r="Z28" s="19">
        <v>1.46</v>
      </c>
      <c r="AA28" s="19">
        <v>0</v>
      </c>
      <c r="AB28" s="19">
        <v>1956.27</v>
      </c>
      <c r="AC28" s="19">
        <v>406.8</v>
      </c>
      <c r="AD28" s="19">
        <v>2.15</v>
      </c>
      <c r="AE28" s="19">
        <v>7.0000000000000007E-2</v>
      </c>
      <c r="AF28" s="19">
        <v>0.09</v>
      </c>
      <c r="AG28" s="19">
        <v>1.49</v>
      </c>
      <c r="AH28" s="19">
        <v>2.4500000000000002</v>
      </c>
      <c r="AI28" s="19">
        <v>41.73</v>
      </c>
      <c r="AJ28" s="16">
        <v>0</v>
      </c>
      <c r="AK28" s="16">
        <v>149.38</v>
      </c>
      <c r="AL28" s="16">
        <v>129.29</v>
      </c>
      <c r="AM28" s="16">
        <v>174.95</v>
      </c>
      <c r="AN28" s="16">
        <v>146.52000000000001</v>
      </c>
      <c r="AO28" s="16">
        <v>54.32</v>
      </c>
      <c r="AP28" s="16">
        <v>113.59</v>
      </c>
      <c r="AQ28" s="16">
        <v>26.57</v>
      </c>
      <c r="AR28" s="16">
        <v>143.94999999999999</v>
      </c>
      <c r="AS28" s="16">
        <v>172.71</v>
      </c>
      <c r="AT28" s="16">
        <v>203.87</v>
      </c>
      <c r="AU28" s="16">
        <v>404.65</v>
      </c>
      <c r="AV28" s="16">
        <v>69.83</v>
      </c>
      <c r="AW28" s="16">
        <v>118.76</v>
      </c>
      <c r="AX28" s="16">
        <v>745.94</v>
      </c>
      <c r="AY28" s="16">
        <v>0</v>
      </c>
      <c r="AZ28" s="16">
        <v>167.83</v>
      </c>
      <c r="BA28" s="16">
        <v>150.72</v>
      </c>
      <c r="BB28" s="16">
        <v>119.32</v>
      </c>
      <c r="BC28" s="16">
        <v>52.39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0.23</v>
      </c>
      <c r="BL28" s="16">
        <v>0</v>
      </c>
      <c r="BM28" s="16">
        <v>0.14000000000000001</v>
      </c>
      <c r="BN28" s="16">
        <v>0.01</v>
      </c>
      <c r="BO28" s="16">
        <v>0.02</v>
      </c>
      <c r="BP28" s="16">
        <v>0</v>
      </c>
      <c r="BQ28" s="16">
        <v>0</v>
      </c>
      <c r="BR28" s="16">
        <v>0</v>
      </c>
      <c r="BS28" s="16">
        <v>0.84</v>
      </c>
      <c r="BT28" s="16">
        <v>0</v>
      </c>
      <c r="BU28" s="16">
        <v>0</v>
      </c>
      <c r="BV28" s="16">
        <v>2.39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281.20999999999998</v>
      </c>
      <c r="CC28" s="20"/>
      <c r="CD28" s="20"/>
      <c r="CE28" s="16">
        <v>326.04000000000002</v>
      </c>
      <c r="CF28" s="16"/>
      <c r="CG28" s="16">
        <v>24.46</v>
      </c>
      <c r="CH28" s="16">
        <v>10.23</v>
      </c>
      <c r="CI28" s="16">
        <v>17.34</v>
      </c>
      <c r="CJ28" s="16">
        <v>1456.2</v>
      </c>
      <c r="CK28" s="16">
        <v>359.53</v>
      </c>
      <c r="CL28" s="16">
        <v>907.86</v>
      </c>
      <c r="CM28" s="16">
        <v>29.13</v>
      </c>
      <c r="CN28" s="16">
        <v>25.46</v>
      </c>
      <c r="CO28" s="16">
        <v>27.32</v>
      </c>
      <c r="CP28" s="16">
        <v>4</v>
      </c>
      <c r="CQ28" s="16">
        <v>0.5</v>
      </c>
      <c r="CR28" s="69"/>
    </row>
    <row r="29" spans="1:96" s="16" customFormat="1" ht="31.5" x14ac:dyDescent="0.25">
      <c r="A29" s="17" t="str">
        <f>"17/12"</f>
        <v>17/12</v>
      </c>
      <c r="B29" s="18" t="s">
        <v>118</v>
      </c>
      <c r="C29" s="19" t="str">
        <f>"30"</f>
        <v>30</v>
      </c>
      <c r="D29" s="19">
        <v>2.1</v>
      </c>
      <c r="E29" s="19">
        <v>0.36</v>
      </c>
      <c r="F29" s="19">
        <v>2.1</v>
      </c>
      <c r="G29" s="19">
        <v>2.12</v>
      </c>
      <c r="H29" s="19">
        <v>18.239999999999998</v>
      </c>
      <c r="I29" s="19">
        <v>98.679037199999911</v>
      </c>
      <c r="J29" s="19">
        <v>0.34</v>
      </c>
      <c r="K29" s="19">
        <v>1.24</v>
      </c>
      <c r="L29" s="19">
        <v>0</v>
      </c>
      <c r="M29" s="19">
        <v>0</v>
      </c>
      <c r="N29" s="19">
        <v>7.17</v>
      </c>
      <c r="O29" s="19">
        <v>10.44</v>
      </c>
      <c r="P29" s="19">
        <v>0.63</v>
      </c>
      <c r="Q29" s="19">
        <v>0</v>
      </c>
      <c r="R29" s="19">
        <v>0</v>
      </c>
      <c r="S29" s="19">
        <v>0.03</v>
      </c>
      <c r="T29" s="19">
        <v>0.35</v>
      </c>
      <c r="U29" s="19">
        <v>81.14</v>
      </c>
      <c r="V29" s="19">
        <v>33.54</v>
      </c>
      <c r="W29" s="19">
        <v>5.67</v>
      </c>
      <c r="X29" s="19">
        <v>3.34</v>
      </c>
      <c r="Y29" s="19">
        <v>17.89</v>
      </c>
      <c r="Z29" s="19">
        <v>0.34</v>
      </c>
      <c r="AA29" s="19">
        <v>3.17</v>
      </c>
      <c r="AB29" s="19">
        <v>0.98</v>
      </c>
      <c r="AC29" s="19">
        <v>5.48</v>
      </c>
      <c r="AD29" s="19">
        <v>1.1100000000000001</v>
      </c>
      <c r="AE29" s="19">
        <v>0.02</v>
      </c>
      <c r="AF29" s="19">
        <v>0.01</v>
      </c>
      <c r="AG29" s="19">
        <v>0.18</v>
      </c>
      <c r="AH29" s="19">
        <v>0.64</v>
      </c>
      <c r="AI29" s="19">
        <v>0.02</v>
      </c>
      <c r="AJ29" s="16">
        <v>0</v>
      </c>
      <c r="AK29" s="16">
        <v>95.52</v>
      </c>
      <c r="AL29" s="16">
        <v>84.17</v>
      </c>
      <c r="AM29" s="16">
        <v>156.66</v>
      </c>
      <c r="AN29" s="16">
        <v>64.97</v>
      </c>
      <c r="AO29" s="16">
        <v>34.9</v>
      </c>
      <c r="AP29" s="16">
        <v>65.2</v>
      </c>
      <c r="AQ29" s="16">
        <v>20.89</v>
      </c>
      <c r="AR29" s="16">
        <v>95.77</v>
      </c>
      <c r="AS29" s="16">
        <v>71.52</v>
      </c>
      <c r="AT29" s="16">
        <v>83.8</v>
      </c>
      <c r="AU29" s="16">
        <v>86.64</v>
      </c>
      <c r="AV29" s="16">
        <v>41.7</v>
      </c>
      <c r="AW29" s="16">
        <v>68.25</v>
      </c>
      <c r="AX29" s="16">
        <v>539.01</v>
      </c>
      <c r="AY29" s="16">
        <v>1.91</v>
      </c>
      <c r="AZ29" s="16">
        <v>165.76</v>
      </c>
      <c r="BA29" s="16">
        <v>101.46</v>
      </c>
      <c r="BB29" s="16">
        <v>52.17</v>
      </c>
      <c r="BC29" s="16">
        <v>38.81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0.12</v>
      </c>
      <c r="BL29" s="16">
        <v>0</v>
      </c>
      <c r="BM29" s="16">
        <v>7.0000000000000007E-2</v>
      </c>
      <c r="BN29" s="16">
        <v>0.01</v>
      </c>
      <c r="BO29" s="16">
        <v>0.01</v>
      </c>
      <c r="BP29" s="16">
        <v>0</v>
      </c>
      <c r="BQ29" s="16">
        <v>0</v>
      </c>
      <c r="BR29" s="16">
        <v>0</v>
      </c>
      <c r="BS29" s="16">
        <v>0.41</v>
      </c>
      <c r="BT29" s="16">
        <v>0</v>
      </c>
      <c r="BU29" s="16">
        <v>0</v>
      </c>
      <c r="BV29" s="16">
        <v>1.2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11.94</v>
      </c>
      <c r="CC29" s="20"/>
      <c r="CD29" s="20"/>
      <c r="CE29" s="16">
        <v>3.33</v>
      </c>
      <c r="CG29" s="16">
        <v>36.14</v>
      </c>
      <c r="CH29" s="16">
        <v>19.62</v>
      </c>
      <c r="CI29" s="16">
        <v>27.88</v>
      </c>
      <c r="CJ29" s="16">
        <v>2996.94</v>
      </c>
      <c r="CK29" s="16">
        <v>1514.04</v>
      </c>
      <c r="CL29" s="16">
        <v>2255.4899999999998</v>
      </c>
      <c r="CM29" s="16">
        <v>10.65</v>
      </c>
      <c r="CN29" s="16">
        <v>6.53</v>
      </c>
      <c r="CO29" s="16">
        <v>9.27</v>
      </c>
      <c r="CP29" s="16">
        <v>1.2</v>
      </c>
      <c r="CQ29" s="16">
        <v>0.2</v>
      </c>
      <c r="CR29" s="70"/>
    </row>
    <row r="30" spans="1:96" s="22" customFormat="1" ht="31.5" x14ac:dyDescent="0.25">
      <c r="A30" s="73"/>
      <c r="B30" s="74" t="s">
        <v>119</v>
      </c>
      <c r="C30" s="75"/>
      <c r="D30" s="75">
        <v>8.16</v>
      </c>
      <c r="E30" s="75">
        <v>0.36</v>
      </c>
      <c r="F30" s="75">
        <v>6.05</v>
      </c>
      <c r="G30" s="75">
        <v>6.59</v>
      </c>
      <c r="H30" s="75">
        <v>55.71</v>
      </c>
      <c r="I30" s="75">
        <v>297.5</v>
      </c>
      <c r="J30" s="75">
        <v>0.85</v>
      </c>
      <c r="K30" s="75">
        <v>3.84</v>
      </c>
      <c r="L30" s="75">
        <v>0</v>
      </c>
      <c r="M30" s="75">
        <v>0</v>
      </c>
      <c r="N30" s="75">
        <v>27.66</v>
      </c>
      <c r="O30" s="75">
        <v>22.29</v>
      </c>
      <c r="P30" s="75">
        <v>5.76</v>
      </c>
      <c r="Q30" s="75">
        <v>0</v>
      </c>
      <c r="R30" s="75">
        <v>0</v>
      </c>
      <c r="S30" s="75">
        <v>0.8</v>
      </c>
      <c r="T30" s="75">
        <v>3.18</v>
      </c>
      <c r="U30" s="75">
        <v>309.10000000000002</v>
      </c>
      <c r="V30" s="75">
        <v>692.26</v>
      </c>
      <c r="W30" s="75">
        <v>112.31</v>
      </c>
      <c r="X30" s="75">
        <v>43.78</v>
      </c>
      <c r="Y30" s="75">
        <v>98.7</v>
      </c>
      <c r="Z30" s="75">
        <v>1.82</v>
      </c>
      <c r="AA30" s="75">
        <v>3.17</v>
      </c>
      <c r="AB30" s="75">
        <v>1957.25</v>
      </c>
      <c r="AC30" s="75">
        <v>412.28</v>
      </c>
      <c r="AD30" s="75">
        <v>3.26</v>
      </c>
      <c r="AE30" s="75">
        <v>0.09</v>
      </c>
      <c r="AF30" s="75">
        <v>0.1</v>
      </c>
      <c r="AG30" s="75">
        <v>1.67</v>
      </c>
      <c r="AH30" s="75">
        <v>3.09</v>
      </c>
      <c r="AI30" s="75">
        <v>41.76</v>
      </c>
      <c r="AJ30" s="76">
        <v>0</v>
      </c>
      <c r="AK30" s="76">
        <v>308.76</v>
      </c>
      <c r="AL30" s="76">
        <v>279.93</v>
      </c>
      <c r="AM30" s="76">
        <v>433.4</v>
      </c>
      <c r="AN30" s="76">
        <v>245.25</v>
      </c>
      <c r="AO30" s="76">
        <v>109.23</v>
      </c>
      <c r="AP30" s="76">
        <v>218.81</v>
      </c>
      <c r="AQ30" s="76">
        <v>62.6</v>
      </c>
      <c r="AR30" s="76">
        <v>312.10000000000002</v>
      </c>
      <c r="AS30" s="76">
        <v>289.13</v>
      </c>
      <c r="AT30" s="76">
        <v>350.31</v>
      </c>
      <c r="AU30" s="76">
        <v>542.97</v>
      </c>
      <c r="AV30" s="76">
        <v>138.68</v>
      </c>
      <c r="AW30" s="76">
        <v>235.03</v>
      </c>
      <c r="AX30" s="76">
        <v>1686.55</v>
      </c>
      <c r="AY30" s="76">
        <v>1.91</v>
      </c>
      <c r="AZ30" s="76">
        <v>464.44</v>
      </c>
      <c r="BA30" s="76">
        <v>309.07</v>
      </c>
      <c r="BB30" s="76">
        <v>209.25</v>
      </c>
      <c r="BC30" s="76">
        <v>121.13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0.36</v>
      </c>
      <c r="BL30" s="76">
        <v>0</v>
      </c>
      <c r="BM30" s="76">
        <v>0.22</v>
      </c>
      <c r="BN30" s="76">
        <v>0.02</v>
      </c>
      <c r="BO30" s="76">
        <v>0.04</v>
      </c>
      <c r="BP30" s="76">
        <v>0</v>
      </c>
      <c r="BQ30" s="76">
        <v>0</v>
      </c>
      <c r="BR30" s="76">
        <v>0</v>
      </c>
      <c r="BS30" s="76">
        <v>1.26</v>
      </c>
      <c r="BT30" s="76">
        <v>0</v>
      </c>
      <c r="BU30" s="76">
        <v>0</v>
      </c>
      <c r="BV30" s="76">
        <v>3.64</v>
      </c>
      <c r="BW30" s="76">
        <v>0.01</v>
      </c>
      <c r="BX30" s="76">
        <v>0</v>
      </c>
      <c r="BY30" s="76">
        <v>0</v>
      </c>
      <c r="BZ30" s="76">
        <v>0</v>
      </c>
      <c r="CA30" s="76">
        <v>0</v>
      </c>
      <c r="CB30" s="76">
        <v>501.01</v>
      </c>
      <c r="CC30" s="72"/>
      <c r="CD30" s="72">
        <f>$I$30/$I$31*100</f>
        <v>22.740301930059239</v>
      </c>
      <c r="CE30" s="76">
        <v>329.37</v>
      </c>
      <c r="CF30" s="76"/>
      <c r="CG30" s="76">
        <v>63.68</v>
      </c>
      <c r="CH30" s="76">
        <v>32.93</v>
      </c>
      <c r="CI30" s="76">
        <v>48.31</v>
      </c>
      <c r="CJ30" s="76">
        <v>7644.74</v>
      </c>
      <c r="CK30" s="76">
        <v>3108.27</v>
      </c>
      <c r="CL30" s="76">
        <v>5376.51</v>
      </c>
      <c r="CM30" s="76">
        <v>95.66</v>
      </c>
      <c r="CN30" s="76">
        <v>74.33</v>
      </c>
      <c r="CO30" s="76">
        <v>85.7</v>
      </c>
      <c r="CP30" s="76">
        <v>10.199999999999999</v>
      </c>
      <c r="CQ30" s="76">
        <v>0.7</v>
      </c>
    </row>
    <row r="31" spans="1:96" s="22" customFormat="1" x14ac:dyDescent="0.25">
      <c r="A31" s="73"/>
      <c r="B31" s="74" t="s">
        <v>120</v>
      </c>
      <c r="C31" s="75"/>
      <c r="D31" s="75">
        <v>43.55</v>
      </c>
      <c r="E31" s="75">
        <v>16.5</v>
      </c>
      <c r="F31" s="75">
        <v>38.24</v>
      </c>
      <c r="G31" s="75">
        <v>29.79</v>
      </c>
      <c r="H31" s="75">
        <v>204.45</v>
      </c>
      <c r="I31" s="75">
        <v>1308.25</v>
      </c>
      <c r="J31" s="75">
        <v>6.75</v>
      </c>
      <c r="K31" s="75">
        <v>16.28</v>
      </c>
      <c r="L31" s="75">
        <v>0</v>
      </c>
      <c r="M31" s="75">
        <v>0</v>
      </c>
      <c r="N31" s="75">
        <v>63.72</v>
      </c>
      <c r="O31" s="75">
        <v>123.89</v>
      </c>
      <c r="P31" s="75">
        <v>16.84</v>
      </c>
      <c r="Q31" s="75">
        <v>0</v>
      </c>
      <c r="R31" s="75">
        <v>0</v>
      </c>
      <c r="S31" s="75">
        <v>2.0499999999999998</v>
      </c>
      <c r="T31" s="75">
        <v>11.28</v>
      </c>
      <c r="U31" s="75">
        <v>1480.85</v>
      </c>
      <c r="V31" s="75">
        <v>1692.92</v>
      </c>
      <c r="W31" s="75">
        <v>246.01</v>
      </c>
      <c r="X31" s="75">
        <v>163.11000000000001</v>
      </c>
      <c r="Y31" s="75">
        <v>564.26</v>
      </c>
      <c r="Z31" s="75">
        <v>9.41</v>
      </c>
      <c r="AA31" s="75">
        <v>164.57</v>
      </c>
      <c r="AB31" s="75">
        <v>3558.77</v>
      </c>
      <c r="AC31" s="75">
        <v>912.03</v>
      </c>
      <c r="AD31" s="75">
        <v>15.14</v>
      </c>
      <c r="AE31" s="75">
        <v>0.55000000000000004</v>
      </c>
      <c r="AF31" s="75">
        <v>0.56000000000000005</v>
      </c>
      <c r="AG31" s="75">
        <v>5.33</v>
      </c>
      <c r="AH31" s="75">
        <v>15.06</v>
      </c>
      <c r="AI31" s="75">
        <v>50.3</v>
      </c>
      <c r="AJ31" s="76">
        <v>0</v>
      </c>
      <c r="AK31" s="76">
        <v>2130.02</v>
      </c>
      <c r="AL31" s="76">
        <v>1766.43</v>
      </c>
      <c r="AM31" s="76">
        <v>3041.86</v>
      </c>
      <c r="AN31" s="76">
        <v>2246.09</v>
      </c>
      <c r="AO31" s="76">
        <v>845.77</v>
      </c>
      <c r="AP31" s="76">
        <v>1637.93</v>
      </c>
      <c r="AQ31" s="76">
        <v>498.39</v>
      </c>
      <c r="AR31" s="76">
        <v>1581.99</v>
      </c>
      <c r="AS31" s="76">
        <v>1409.35</v>
      </c>
      <c r="AT31" s="76">
        <v>1752.77</v>
      </c>
      <c r="AU31" s="76">
        <v>2445.36</v>
      </c>
      <c r="AV31" s="76">
        <v>1071.93</v>
      </c>
      <c r="AW31" s="76">
        <v>1387.46</v>
      </c>
      <c r="AX31" s="76">
        <v>7199.38</v>
      </c>
      <c r="AY31" s="76">
        <v>10.31</v>
      </c>
      <c r="AZ31" s="76">
        <v>2078.92</v>
      </c>
      <c r="BA31" s="76">
        <v>1685.76</v>
      </c>
      <c r="BB31" s="76">
        <v>1036.46</v>
      </c>
      <c r="BC31" s="76">
        <v>665.43</v>
      </c>
      <c r="BD31" s="76">
        <v>0</v>
      </c>
      <c r="BE31" s="76">
        <v>0</v>
      </c>
      <c r="BF31" s="76">
        <v>0</v>
      </c>
      <c r="BG31" s="76">
        <v>0</v>
      </c>
      <c r="BH31" s="76">
        <v>0</v>
      </c>
      <c r="BI31" s="76">
        <v>0.01</v>
      </c>
      <c r="BJ31" s="76">
        <v>0</v>
      </c>
      <c r="BK31" s="76">
        <v>2.19</v>
      </c>
      <c r="BL31" s="76">
        <v>0</v>
      </c>
      <c r="BM31" s="76">
        <v>0.99</v>
      </c>
      <c r="BN31" s="76">
        <v>7.0000000000000007E-2</v>
      </c>
      <c r="BO31" s="76">
        <v>0.16</v>
      </c>
      <c r="BP31" s="76">
        <v>0</v>
      </c>
      <c r="BQ31" s="76">
        <v>0</v>
      </c>
      <c r="BR31" s="76">
        <v>0.02</v>
      </c>
      <c r="BS31" s="76">
        <v>6.46</v>
      </c>
      <c r="BT31" s="76">
        <v>0</v>
      </c>
      <c r="BU31" s="76">
        <v>0</v>
      </c>
      <c r="BV31" s="76">
        <v>16.21</v>
      </c>
      <c r="BW31" s="76">
        <v>7.0000000000000007E-2</v>
      </c>
      <c r="BX31" s="76">
        <v>0</v>
      </c>
      <c r="BY31" s="76">
        <v>0</v>
      </c>
      <c r="BZ31" s="76">
        <v>0</v>
      </c>
      <c r="CA31" s="76">
        <v>0</v>
      </c>
      <c r="CB31" s="76">
        <v>1599.21</v>
      </c>
      <c r="CC31" s="72"/>
      <c r="CD31" s="72"/>
      <c r="CE31" s="76">
        <v>757.69</v>
      </c>
      <c r="CF31" s="76"/>
      <c r="CG31" s="76">
        <v>215.62</v>
      </c>
      <c r="CH31" s="76">
        <v>113.44</v>
      </c>
      <c r="CI31" s="76">
        <v>164.53</v>
      </c>
      <c r="CJ31" s="76">
        <v>18420.71</v>
      </c>
      <c r="CK31" s="76">
        <v>8671.86</v>
      </c>
      <c r="CL31" s="76">
        <v>13546.28</v>
      </c>
      <c r="CM31" s="76">
        <v>250.24</v>
      </c>
      <c r="CN31" s="76">
        <v>176.16</v>
      </c>
      <c r="CO31" s="76">
        <v>213.93</v>
      </c>
      <c r="CP31" s="76">
        <v>29.48</v>
      </c>
      <c r="CQ31" s="76">
        <v>2.78</v>
      </c>
    </row>
    <row r="32" spans="1:96" ht="47.25" x14ac:dyDescent="0.25">
      <c r="A32" s="17"/>
      <c r="B32" s="18" t="s">
        <v>121</v>
      </c>
      <c r="C32" s="19"/>
      <c r="D32" s="19">
        <v>37.800000000000004</v>
      </c>
      <c r="E32" s="19">
        <v>0</v>
      </c>
      <c r="F32" s="19">
        <v>42.000000000000007</v>
      </c>
      <c r="G32" s="19">
        <v>0</v>
      </c>
      <c r="H32" s="19">
        <v>182.70000000000002</v>
      </c>
      <c r="I32" s="19">
        <v>1260.0000000000002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350.00000000000006</v>
      </c>
      <c r="AD32" s="19">
        <v>0</v>
      </c>
      <c r="AE32" s="19">
        <v>0.63000000000000012</v>
      </c>
      <c r="AF32" s="19">
        <v>0.70000000000000007</v>
      </c>
      <c r="AG32" s="19"/>
      <c r="AH32" s="19"/>
      <c r="AI32" s="19">
        <v>35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20"/>
      <c r="CD32" s="20"/>
      <c r="CE32" s="16"/>
      <c r="CF32" s="16"/>
      <c r="CG32" s="16"/>
      <c r="CH32" s="16"/>
      <c r="CI32" s="16">
        <v>0</v>
      </c>
      <c r="CJ32" s="16"/>
      <c r="CK32" s="16"/>
      <c r="CL32" s="16">
        <v>0</v>
      </c>
      <c r="CM32" s="16"/>
      <c r="CN32" s="16"/>
      <c r="CO32" s="16">
        <v>0</v>
      </c>
      <c r="CP32" s="16"/>
      <c r="CQ32" s="16"/>
    </row>
    <row r="33" spans="1:95" x14ac:dyDescent="0.25">
      <c r="A33" s="17"/>
      <c r="B33" s="18" t="s">
        <v>122</v>
      </c>
      <c r="C33" s="19"/>
      <c r="D33" s="19">
        <f t="shared" ref="D33:I33" si="0">D31-D32</f>
        <v>5.7499999999999929</v>
      </c>
      <c r="E33" s="19">
        <f t="shared" si="0"/>
        <v>16.5</v>
      </c>
      <c r="F33" s="19">
        <f t="shared" si="0"/>
        <v>-3.7600000000000051</v>
      </c>
      <c r="G33" s="19">
        <f t="shared" si="0"/>
        <v>29.79</v>
      </c>
      <c r="H33" s="19">
        <f t="shared" si="0"/>
        <v>21.749999999999972</v>
      </c>
      <c r="I33" s="19">
        <f t="shared" si="0"/>
        <v>48.249999999999773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f t="shared" ref="V33:AF33" si="1">V31-V32</f>
        <v>1692.92</v>
      </c>
      <c r="W33" s="19">
        <f t="shared" si="1"/>
        <v>246.01</v>
      </c>
      <c r="X33" s="19">
        <f t="shared" si="1"/>
        <v>163.11000000000001</v>
      </c>
      <c r="Y33" s="19">
        <f t="shared" si="1"/>
        <v>564.26</v>
      </c>
      <c r="Z33" s="19">
        <f t="shared" si="1"/>
        <v>9.41</v>
      </c>
      <c r="AA33" s="19">
        <f t="shared" si="1"/>
        <v>164.57</v>
      </c>
      <c r="AB33" s="19">
        <f t="shared" si="1"/>
        <v>3558.77</v>
      </c>
      <c r="AC33" s="19">
        <f t="shared" si="1"/>
        <v>562.03</v>
      </c>
      <c r="AD33" s="19">
        <f t="shared" si="1"/>
        <v>15.14</v>
      </c>
      <c r="AE33" s="19">
        <f t="shared" si="1"/>
        <v>-8.0000000000000071E-2</v>
      </c>
      <c r="AF33" s="19">
        <f t="shared" si="1"/>
        <v>-0.14000000000000001</v>
      </c>
      <c r="AG33" s="19"/>
      <c r="AH33" s="19"/>
      <c r="AI33" s="19">
        <f>AI31-AI32</f>
        <v>15.299999999999997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20"/>
      <c r="CD33" s="20"/>
      <c r="CE33" s="16"/>
      <c r="CF33" s="16"/>
      <c r="CG33" s="16"/>
      <c r="CH33" s="16"/>
      <c r="CI33" s="16">
        <f>CI31-CI32</f>
        <v>164.53</v>
      </c>
      <c r="CJ33" s="16"/>
      <c r="CK33" s="16"/>
      <c r="CL33" s="16">
        <f>CL31-CL32</f>
        <v>13546.28</v>
      </c>
      <c r="CM33" s="16"/>
      <c r="CN33" s="16"/>
      <c r="CO33" s="16">
        <f>CO31-CO32</f>
        <v>213.93</v>
      </c>
      <c r="CP33" s="16"/>
      <c r="CQ33" s="16"/>
    </row>
    <row r="34" spans="1:95" ht="31.5" x14ac:dyDescent="0.25">
      <c r="A34" s="17"/>
      <c r="B34" s="18" t="s">
        <v>123</v>
      </c>
      <c r="C34" s="19"/>
      <c r="D34" s="19">
        <v>14</v>
      </c>
      <c r="E34" s="19"/>
      <c r="F34" s="19">
        <v>27</v>
      </c>
      <c r="G34" s="19"/>
      <c r="H34" s="19">
        <v>59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125</v>
      </c>
      <c r="B1" s="81" t="s">
        <v>126</v>
      </c>
      <c r="C1" s="82"/>
      <c r="D1" s="83"/>
      <c r="E1" s="24" t="s">
        <v>127</v>
      </c>
      <c r="F1" s="25"/>
      <c r="I1" s="24" t="s">
        <v>128</v>
      </c>
      <c r="J1" s="26"/>
    </row>
    <row r="2" spans="1:10" ht="7.5" customHeight="1" thickBot="1" x14ac:dyDescent="0.3"/>
    <row r="3" spans="1:10" ht="15.75" thickBot="1" x14ac:dyDescent="0.3">
      <c r="A3" s="27" t="s">
        <v>129</v>
      </c>
      <c r="B3" s="28" t="s">
        <v>130</v>
      </c>
      <c r="C3" s="28" t="s">
        <v>131</v>
      </c>
      <c r="D3" s="28" t="s">
        <v>132</v>
      </c>
      <c r="E3" s="28" t="s">
        <v>133</v>
      </c>
      <c r="F3" s="28" t="s">
        <v>134</v>
      </c>
      <c r="G3" s="28" t="s">
        <v>135</v>
      </c>
      <c r="H3" s="28" t="s">
        <v>136</v>
      </c>
      <c r="I3" s="28" t="s">
        <v>137</v>
      </c>
      <c r="J3" s="29" t="s">
        <v>138</v>
      </c>
    </row>
    <row r="4" spans="1:10" x14ac:dyDescent="0.25">
      <c r="A4" s="30" t="s">
        <v>101</v>
      </c>
      <c r="B4" s="31" t="s">
        <v>139</v>
      </c>
      <c r="C4" s="64" t="s">
        <v>126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155</v>
      </c>
      <c r="D5" s="39" t="s">
        <v>103</v>
      </c>
      <c r="E5" s="40">
        <v>200</v>
      </c>
      <c r="F5" s="41"/>
      <c r="G5" s="40">
        <v>20.530314146341457</v>
      </c>
      <c r="H5" s="40">
        <v>0.12</v>
      </c>
      <c r="I5" s="40">
        <v>0.02</v>
      </c>
      <c r="J5" s="42">
        <v>5.0599999999999996</v>
      </c>
    </row>
    <row r="6" spans="1:10" ht="30" x14ac:dyDescent="0.25">
      <c r="A6" s="37"/>
      <c r="B6" s="43" t="s">
        <v>140</v>
      </c>
      <c r="C6" s="65" t="s">
        <v>156</v>
      </c>
      <c r="D6" s="39" t="s">
        <v>104</v>
      </c>
      <c r="E6" s="40">
        <v>220</v>
      </c>
      <c r="F6" s="41"/>
      <c r="G6" s="40">
        <v>204.54620559999998</v>
      </c>
      <c r="H6" s="40">
        <v>4.7699999999999996</v>
      </c>
      <c r="I6" s="40">
        <v>7.79</v>
      </c>
      <c r="J6" s="42">
        <v>29.64</v>
      </c>
    </row>
    <row r="7" spans="1:10" x14ac:dyDescent="0.25">
      <c r="A7" s="37"/>
      <c r="B7" s="43" t="s">
        <v>141</v>
      </c>
      <c r="C7" s="65" t="s">
        <v>157</v>
      </c>
      <c r="D7" s="39" t="s">
        <v>105</v>
      </c>
      <c r="E7" s="40">
        <v>60</v>
      </c>
      <c r="F7" s="41"/>
      <c r="G7" s="40">
        <v>94.176000000000002</v>
      </c>
      <c r="H7" s="40">
        <v>7.62</v>
      </c>
      <c r="I7" s="40">
        <v>6.9</v>
      </c>
      <c r="J7" s="42">
        <v>0.42</v>
      </c>
    </row>
    <row r="8" spans="1:10" x14ac:dyDescent="0.25">
      <c r="A8" s="37"/>
      <c r="B8" s="43" t="s">
        <v>142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143</v>
      </c>
      <c r="B11" s="50" t="s">
        <v>142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107</v>
      </c>
      <c r="B14" s="51" t="s">
        <v>144</v>
      </c>
      <c r="C14" s="66" t="s">
        <v>126</v>
      </c>
      <c r="D14" s="53" t="s">
        <v>102</v>
      </c>
      <c r="E14" s="54">
        <v>20</v>
      </c>
      <c r="F14" s="55"/>
      <c r="G14" s="54">
        <v>44.780199999999994</v>
      </c>
      <c r="H14" s="54">
        <v>1.32</v>
      </c>
      <c r="I14" s="54">
        <v>0.13</v>
      </c>
      <c r="J14" s="56">
        <v>9.3800000000000008</v>
      </c>
    </row>
    <row r="15" spans="1:10" x14ac:dyDescent="0.25">
      <c r="A15" s="37"/>
      <c r="B15" s="43" t="s">
        <v>145</v>
      </c>
      <c r="C15" s="65" t="s">
        <v>126</v>
      </c>
      <c r="D15" s="39" t="s">
        <v>108</v>
      </c>
      <c r="E15" s="40">
        <v>30</v>
      </c>
      <c r="F15" s="41"/>
      <c r="G15" s="40">
        <v>58.013999999999996</v>
      </c>
      <c r="H15" s="40">
        <v>1.98</v>
      </c>
      <c r="I15" s="40">
        <v>0.36</v>
      </c>
      <c r="J15" s="42">
        <v>12.51</v>
      </c>
    </row>
    <row r="16" spans="1:10" ht="30" x14ac:dyDescent="0.25">
      <c r="A16" s="37"/>
      <c r="B16" s="43" t="s">
        <v>146</v>
      </c>
      <c r="C16" s="65" t="s">
        <v>158</v>
      </c>
      <c r="D16" s="39" t="s">
        <v>109</v>
      </c>
      <c r="E16" s="40">
        <v>60</v>
      </c>
      <c r="F16" s="41"/>
      <c r="G16" s="40">
        <v>53.918487503999991</v>
      </c>
      <c r="H16" s="40">
        <v>0.83</v>
      </c>
      <c r="I16" s="40">
        <v>3.58</v>
      </c>
      <c r="J16" s="42">
        <v>5.41</v>
      </c>
    </row>
    <row r="17" spans="1:10" x14ac:dyDescent="0.25">
      <c r="A17" s="37"/>
      <c r="B17" s="43" t="s">
        <v>147</v>
      </c>
      <c r="C17" s="65" t="s">
        <v>159</v>
      </c>
      <c r="D17" s="39" t="s">
        <v>110</v>
      </c>
      <c r="E17" s="40">
        <v>200</v>
      </c>
      <c r="F17" s="41"/>
      <c r="G17" s="40">
        <v>85.171967999999993</v>
      </c>
      <c r="H17" s="40">
        <v>1.44</v>
      </c>
      <c r="I17" s="40">
        <v>4.26</v>
      </c>
      <c r="J17" s="42">
        <v>10.71</v>
      </c>
    </row>
    <row r="18" spans="1:10" x14ac:dyDescent="0.25">
      <c r="A18" s="37"/>
      <c r="B18" s="43" t="s">
        <v>148</v>
      </c>
      <c r="C18" s="65" t="s">
        <v>160</v>
      </c>
      <c r="D18" s="39" t="s">
        <v>111</v>
      </c>
      <c r="E18" s="40">
        <v>180</v>
      </c>
      <c r="F18" s="41"/>
      <c r="G18" s="40">
        <v>230.1559164</v>
      </c>
      <c r="H18" s="40">
        <v>6.33</v>
      </c>
      <c r="I18" s="40">
        <v>4.66</v>
      </c>
      <c r="J18" s="42">
        <v>40.880000000000003</v>
      </c>
    </row>
    <row r="19" spans="1:10" x14ac:dyDescent="0.25">
      <c r="A19" s="37"/>
      <c r="B19" s="43" t="s">
        <v>149</v>
      </c>
      <c r="C19" s="65" t="s">
        <v>161</v>
      </c>
      <c r="D19" s="39" t="s">
        <v>112</v>
      </c>
      <c r="E19" s="40">
        <v>200</v>
      </c>
      <c r="F19" s="41"/>
      <c r="G19" s="40">
        <v>69.121220000000008</v>
      </c>
      <c r="H19" s="40">
        <v>0.25</v>
      </c>
      <c r="I19" s="40">
        <v>0.16</v>
      </c>
      <c r="J19" s="42">
        <v>17.68</v>
      </c>
    </row>
    <row r="20" spans="1:10" x14ac:dyDescent="0.25">
      <c r="A20" s="37"/>
      <c r="B20" s="43" t="s">
        <v>150</v>
      </c>
      <c r="C20" s="65" t="s">
        <v>162</v>
      </c>
      <c r="D20" s="39" t="s">
        <v>113</v>
      </c>
      <c r="E20" s="40">
        <v>100</v>
      </c>
      <c r="F20" s="41"/>
      <c r="G20" s="40">
        <v>105.55446153846152</v>
      </c>
      <c r="H20" s="40">
        <v>9.4</v>
      </c>
      <c r="I20" s="40">
        <v>4.2</v>
      </c>
      <c r="J20" s="42">
        <v>7.67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115</v>
      </c>
      <c r="B23" s="50" t="s">
        <v>151</v>
      </c>
      <c r="C23" s="64" t="s">
        <v>126</v>
      </c>
      <c r="D23" s="33" t="s">
        <v>102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148</v>
      </c>
      <c r="C24" s="65" t="s">
        <v>163</v>
      </c>
      <c r="D24" s="39" t="s">
        <v>116</v>
      </c>
      <c r="E24" s="40">
        <v>200</v>
      </c>
      <c r="F24" s="41"/>
      <c r="G24" s="40">
        <v>19.219472</v>
      </c>
      <c r="H24" s="40">
        <v>0.08</v>
      </c>
      <c r="I24" s="40">
        <v>0.02</v>
      </c>
      <c r="J24" s="42">
        <v>4.95</v>
      </c>
    </row>
    <row r="25" spans="1:10" x14ac:dyDescent="0.25">
      <c r="A25" s="37"/>
      <c r="B25" s="57"/>
      <c r="C25" s="67" t="s">
        <v>164</v>
      </c>
      <c r="D25" s="58" t="s">
        <v>117</v>
      </c>
      <c r="E25" s="59">
        <v>200</v>
      </c>
      <c r="F25" s="60"/>
      <c r="G25" s="59">
        <v>134.82111866666679</v>
      </c>
      <c r="H25" s="59">
        <v>4.66</v>
      </c>
      <c r="I25" s="59">
        <v>3.8</v>
      </c>
      <c r="J25" s="61">
        <v>23.14</v>
      </c>
    </row>
    <row r="26" spans="1:10" ht="15.75" thickBot="1" x14ac:dyDescent="0.3">
      <c r="A26" s="44"/>
      <c r="B26" s="45"/>
      <c r="C26" s="68" t="s">
        <v>165</v>
      </c>
      <c r="D26" s="46" t="s">
        <v>118</v>
      </c>
      <c r="E26" s="47">
        <v>30</v>
      </c>
      <c r="F26" s="48"/>
      <c r="G26" s="47">
        <v>98.679037199999911</v>
      </c>
      <c r="H26" s="47">
        <v>2.1</v>
      </c>
      <c r="I26" s="47">
        <v>2.1</v>
      </c>
      <c r="J26" s="49">
        <v>18.239999999999998</v>
      </c>
    </row>
    <row r="27" spans="1:10" x14ac:dyDescent="0.25">
      <c r="A27" s="37" t="s">
        <v>152</v>
      </c>
      <c r="B27" s="31" t="s">
        <v>139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147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148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141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153</v>
      </c>
      <c r="B33" s="50" t="s">
        <v>154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151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148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142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45170.355497685188</v>
      </c>
    </row>
    <row r="2" spans="1:2" x14ac:dyDescent="0.2">
      <c r="A2" t="s">
        <v>80</v>
      </c>
      <c r="B2" s="13">
        <v>45176.547500000001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01.09.2023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2023-10-12T05:42:53Z</cp:lastPrinted>
  <dcterms:created xsi:type="dcterms:W3CDTF">2002-09-22T07:35:02Z</dcterms:created>
  <dcterms:modified xsi:type="dcterms:W3CDTF">2023-10-12T05:42:55Z</dcterms:modified>
</cp:coreProperties>
</file>