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30.08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'30.08.2023'!$A$3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28" i="1" l="1"/>
  <c r="A20" i="1"/>
  <c r="A19" i="1"/>
  <c r="A11" i="1"/>
  <c r="CD33" i="1"/>
  <c r="CD26" i="1"/>
  <c r="CD17" i="1"/>
  <c r="CD14" i="1"/>
  <c r="AA36" i="1"/>
  <c r="AF36" i="1"/>
  <c r="V36" i="1"/>
  <c r="CO36" i="1"/>
  <c r="CL36" i="1"/>
  <c r="CI36" i="1"/>
  <c r="AI36" i="1"/>
  <c r="AE36" i="1"/>
  <c r="AD36" i="1"/>
  <c r="AC36" i="1"/>
  <c r="AB36" i="1"/>
  <c r="Z36" i="1"/>
  <c r="Y36" i="1"/>
  <c r="X36" i="1"/>
  <c r="W36" i="1"/>
  <c r="I36" i="1"/>
  <c r="H36" i="1"/>
  <c r="G36" i="1"/>
  <c r="F36" i="1"/>
  <c r="E36" i="1"/>
  <c r="D36" i="1"/>
  <c r="A32" i="1"/>
  <c r="C32" i="1"/>
  <c r="A31" i="1"/>
  <c r="C31" i="1"/>
  <c r="A30" i="1"/>
  <c r="C30" i="1"/>
  <c r="A29" i="1"/>
  <c r="C29" i="1"/>
  <c r="C28" i="1"/>
  <c r="A25" i="1"/>
  <c r="C25" i="1"/>
  <c r="A24" i="1"/>
  <c r="C24" i="1"/>
  <c r="A23" i="1"/>
  <c r="C23" i="1"/>
  <c r="A22" i="1"/>
  <c r="C22" i="1"/>
  <c r="A21" i="1"/>
  <c r="C21" i="1"/>
  <c r="C20" i="1"/>
  <c r="C19" i="1"/>
  <c r="A16" i="1"/>
  <c r="C16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<sst xmlns="http://schemas.openxmlformats.org/spreadsheetml/2006/main" count="202" uniqueCount="169">
  <si>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</si>
  <si>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</si>
  <si>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</si>
  <si>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</si>
  <si>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</si>
  <si>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</si>
  <si>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</si>
  <si>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</si>
  <si>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</si>
  <si>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</si>
  <si>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</si>
  <si>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</si>
  <si>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</si>
  <si>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</si>
  <si>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</si>
  <si>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</si>
  <si>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</si>
  <si>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</si>
  <si>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</si>
  <si>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</si>
  <si>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</si>
  <si>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</si>
  <si>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</si>
  <si>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</si>
  <si>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</si>
  <si>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</si>
  <si>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</si>
  <si>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</si>
  <si>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</si>
  <si>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</si>
  <si>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</si>
  <si>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</si>
  <si>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</si>
  <si>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</si>
  <si>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</si>
  <si>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</si>
  <si>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</si>
  <si>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</si>
  <si>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</si>
  <si>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</si>
  <si>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</si>
  <si>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</si>
  <si>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</si>
  <si>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</si>
  <si>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</si>
  <si>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</si>
  <si>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</si>
  <si>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</si>
  <si>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</si>
  <si>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</si>
  <si>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</si>
  <si>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</si>
  <si>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</si>
  <si>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</si>
  <si>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</si>
  <si>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</si>
  <si>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</si>
  <si>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</si>
  <si>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</si>
  <si>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</si>
  <si>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</si>
  <si>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</si>
  <si>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</si>
  <si>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</si>
  <si>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</si>
  <si>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</si>
  <si>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</si>
  <si>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</si>
  <si>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</si>
  <si>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</si>
  <si>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</si>
  <si>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</si>
  <si>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</si>
  <si>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</si>
  <si>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</si>
  <si>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</si>
  <si>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</si>
  <si>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</si>
  <si>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</si>
  <si>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</si>
  <si>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</si>
  <si>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</si>
  <si>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</si>
  <si>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</si>
  <si>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</si>
  <si>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</si>
  <si>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</si>
  <si>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</si>
  <si>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</si>
  <si>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</si>
  <si>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</si>
  <si>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</si>
  <si>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</si>
  <si>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</si>
  <si>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</si>
  <si>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</si>
  <si>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</si>
  <si>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</si>
  <si>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</si>
  <si>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Сад</t>
  </si>
  <si>
    <t>СанПиН 2.3/2.4.3590-20  3-7 лет</t>
  </si>
  <si>
    <t>Завтрак</t>
  </si>
  <si>
    <t>Хлеб пшеничный</t>
  </si>
  <si>
    <t>Чай с лимоном (вариант 2)</t>
  </si>
  <si>
    <t>Каша пшенная рассыпчатая</t>
  </si>
  <si>
    <t>Итого за 'Завтрак'</t>
  </si>
  <si>
    <t>10:00</t>
  </si>
  <si>
    <t>Апельсины</t>
  </si>
  <si>
    <t>Итого за '10:00'</t>
  </si>
  <si>
    <t>Обед</t>
  </si>
  <si>
    <t>Хлеб ржаной</t>
  </si>
  <si>
    <t>Суп картофельный с рыбой</t>
  </si>
  <si>
    <t>Биточки (котлеты) из рыбы</t>
  </si>
  <si>
    <t>Рагу из овощей с крупой</t>
  </si>
  <si>
    <t>Напиток из шиповника (вариант 2)</t>
  </si>
  <si>
    <t>Салат из белокочанной капусты с огурцами и растительным маслом</t>
  </si>
  <si>
    <t>Итого за 'Обед'</t>
  </si>
  <si>
    <t>Полдник</t>
  </si>
  <si>
    <t>Чай (вариант 2)</t>
  </si>
  <si>
    <t>Биточки (котлеты) капустные запеченные</t>
  </si>
  <si>
    <t>Соус  с овощами (вариант 2) (10 г)</t>
  </si>
  <si>
    <t>Манник</t>
  </si>
  <si>
    <t>Итого за 'Полдник'</t>
  </si>
  <si>
    <t>Итого за день</t>
  </si>
  <si>
    <t>Норма (СанПиН 2.3/2.4.3590-20  3-7 лет)</t>
  </si>
  <si>
    <t>Отклонение</t>
  </si>
  <si>
    <t>Содержание, % от калорийности</t>
  </si>
  <si>
    <t>30.08.2023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</si>
  <si>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</si>
  <si>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</si>
  <si>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</si>
  <si>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</si>
  <si>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</si>
  <si>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</si>
  <si>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</si>
  <si>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</si>
  <si>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</si>
  <si>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</si>
  <si>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</si>
  <si>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</si>
  <si>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</si>
  <si>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</si>
  <si>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</si>
  <si>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</si>
  <si>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</si>
  <si>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</si>
  <si>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</si>
  <si>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</si>
  <si>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</si>
  <si>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</si>
  <si>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</si>
  <si>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</si>
  <si>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</si>
  <si>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</si>
  <si>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</si>
  <si>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</si>
  <si>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</si>
  <si>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</si>
  <si>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29/10</t>
  </si>
  <si>
    <t>12/4</t>
  </si>
  <si>
    <t>19/2</t>
  </si>
  <si>
    <t>12/7</t>
  </si>
  <si>
    <t>34/3</t>
  </si>
  <si>
    <t>37/10</t>
  </si>
  <si>
    <t>8/1</t>
  </si>
  <si>
    <t>27/10</t>
  </si>
  <si>
    <t>53/3</t>
  </si>
  <si>
    <t>4/11</t>
  </si>
  <si>
    <t>МЕНЮ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</si>
</sst>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7"/>
  <sheetViews>
    <sheetView tabSelected="1" zoomScaleNormal="100" workbookViewId="0">
      <selection activeCell="A8" sqref="A8:CQ37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9" t="s">
        <v>168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</row>
    <row r="3" spans="1:96" s="5" customFormat="1" hidden="1" x14ac:dyDescent="0.25">
      <c r="A3" s="6"/>
      <c r="B3" s="6" t="str">
        <f>"30 августа 2023 г."</f>
        <v>30 августа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80" t="str">
        <f>IF(Dop!B3&lt;&gt;"",Dop!B3,"")</f>
        <v>Сад</v>
      </c>
      <c r="B6" s="80"/>
      <c r="C6" s="80"/>
      <c r="D6" s="1"/>
      <c r="E6" s="1"/>
      <c r="F6" s="1"/>
      <c r="G6" s="1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8" t="s">
        <v>83</v>
      </c>
      <c r="B8" s="78" t="s">
        <v>84</v>
      </c>
      <c r="C8" s="78" t="s">
        <v>77</v>
      </c>
      <c r="D8" s="78" t="s">
        <v>1</v>
      </c>
      <c r="E8" s="78"/>
      <c r="F8" s="78" t="s">
        <v>5</v>
      </c>
      <c r="G8" s="78"/>
      <c r="H8" s="78" t="s">
        <v>78</v>
      </c>
      <c r="I8" s="78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8" t="s">
        <v>74</v>
      </c>
      <c r="X8" s="78"/>
      <c r="Y8" s="78"/>
      <c r="Z8" s="78"/>
      <c r="AA8" s="15" t="s">
        <v>73</v>
      </c>
      <c r="AB8" s="15"/>
      <c r="AC8" s="15"/>
      <c r="AD8" s="15"/>
      <c r="AE8" s="15"/>
      <c r="AF8" s="15"/>
      <c r="AG8" s="15"/>
      <c r="AH8" s="15"/>
      <c r="AI8" s="78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8" t="s">
        <v>86</v>
      </c>
      <c r="CD8" s="78" t="s">
        <v>87</v>
      </c>
      <c r="CE8" s="78"/>
      <c r="CF8" s="78"/>
      <c r="CG8" s="78" t="s">
        <v>88</v>
      </c>
      <c r="CH8" s="78" t="s">
        <v>89</v>
      </c>
      <c r="CI8" s="78" t="s">
        <v>90</v>
      </c>
      <c r="CJ8" s="78" t="s">
        <v>91</v>
      </c>
      <c r="CK8" s="78" t="s">
        <v>92</v>
      </c>
      <c r="CL8" s="78" t="s">
        <v>93</v>
      </c>
      <c r="CM8" s="78" t="s">
        <v>94</v>
      </c>
      <c r="CN8" s="78" t="s">
        <v>95</v>
      </c>
      <c r="CO8" s="78" t="s">
        <v>96</v>
      </c>
      <c r="CP8" s="78" t="s">
        <v>97</v>
      </c>
      <c r="CQ8" s="78" t="s">
        <v>98</v>
      </c>
    </row>
    <row r="9" spans="1:96" ht="15.75" customHeight="1" x14ac:dyDescent="0.25">
      <c r="A9" s="78"/>
      <c r="B9" s="78"/>
      <c r="C9" s="78"/>
      <c r="D9" s="11" t="s">
        <v>0</v>
      </c>
      <c r="E9" s="11" t="s">
        <v>2</v>
      </c>
      <c r="F9" s="11" t="s">
        <v>0</v>
      </c>
      <c r="G9" s="11" t="s">
        <v>3</v>
      </c>
      <c r="H9" s="78"/>
      <c r="I9" s="78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8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</row>
    <row r="10" spans="1:96" x14ac:dyDescent="0.25">
      <c r="A10" s="17"/>
      <c r="B10" s="71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2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"20"</f>
        <v>20</v>
      </c>
      <c r="D11" s="19">
        <v>1.32</v>
      </c>
      <c r="E11" s="19">
        <v>0</v>
      </c>
      <c r="F11" s="19">
        <v>0.13</v>
      </c>
      <c r="G11" s="19">
        <v>0.13</v>
      </c>
      <c r="H11" s="19">
        <v>9.3800000000000008</v>
      </c>
      <c r="I11" s="19">
        <v>44.780199999999994</v>
      </c>
      <c r="J11" s="19">
        <v>0</v>
      </c>
      <c r="K11" s="19">
        <v>0</v>
      </c>
      <c r="L11" s="19">
        <v>0</v>
      </c>
      <c r="M11" s="19">
        <v>0</v>
      </c>
      <c r="N11" s="19">
        <v>0.22</v>
      </c>
      <c r="O11" s="19">
        <v>9.1199999999999992</v>
      </c>
      <c r="P11" s="19">
        <v>0.04</v>
      </c>
      <c r="Q11" s="19">
        <v>0</v>
      </c>
      <c r="R11" s="19">
        <v>0</v>
      </c>
      <c r="S11" s="19">
        <v>0</v>
      </c>
      <c r="T11" s="19">
        <v>0.36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9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20.530314146341471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4.88</v>
      </c>
      <c r="CQ12" s="16">
        <v>0</v>
      </c>
      <c r="CR12" s="69"/>
    </row>
    <row r="13" spans="1:96" s="16" customFormat="1" ht="31.5" x14ac:dyDescent="0.25">
      <c r="A13" s="17" t="str">
        <f>"12/4"</f>
        <v>12/4</v>
      </c>
      <c r="B13" s="18" t="s">
        <v>104</v>
      </c>
      <c r="C13" s="19" t="str">
        <f>"180"</f>
        <v>180</v>
      </c>
      <c r="D13" s="19">
        <v>7.83</v>
      </c>
      <c r="E13" s="19">
        <v>0.05</v>
      </c>
      <c r="F13" s="19">
        <v>9.93</v>
      </c>
      <c r="G13" s="19">
        <v>2.38</v>
      </c>
      <c r="H13" s="19">
        <v>45.88</v>
      </c>
      <c r="I13" s="19">
        <v>303.50603519999999</v>
      </c>
      <c r="J13" s="19">
        <v>6</v>
      </c>
      <c r="K13" s="19">
        <v>0.27</v>
      </c>
      <c r="L13" s="19">
        <v>0</v>
      </c>
      <c r="M13" s="19">
        <v>0</v>
      </c>
      <c r="N13" s="19">
        <v>1.19</v>
      </c>
      <c r="O13" s="19">
        <v>42.33</v>
      </c>
      <c r="P13" s="19">
        <v>2.36</v>
      </c>
      <c r="Q13" s="19">
        <v>0</v>
      </c>
      <c r="R13" s="19">
        <v>0</v>
      </c>
      <c r="S13" s="19">
        <v>0</v>
      </c>
      <c r="T13" s="19">
        <v>1.17</v>
      </c>
      <c r="U13" s="19">
        <v>147.31</v>
      </c>
      <c r="V13" s="19">
        <v>135.13999999999999</v>
      </c>
      <c r="W13" s="19">
        <v>19.41</v>
      </c>
      <c r="X13" s="19">
        <v>52.06</v>
      </c>
      <c r="Y13" s="19">
        <v>147.97</v>
      </c>
      <c r="Z13" s="19">
        <v>1.72</v>
      </c>
      <c r="AA13" s="19">
        <v>38.229999999999997</v>
      </c>
      <c r="AB13" s="19">
        <v>44.35</v>
      </c>
      <c r="AC13" s="19">
        <v>72.680000000000007</v>
      </c>
      <c r="AD13" s="19">
        <v>0.32</v>
      </c>
      <c r="AE13" s="19">
        <v>0.22</v>
      </c>
      <c r="AF13" s="19">
        <v>0.03</v>
      </c>
      <c r="AG13" s="19">
        <v>0.92</v>
      </c>
      <c r="AH13" s="19">
        <v>3.33</v>
      </c>
      <c r="AI13" s="19">
        <v>0</v>
      </c>
      <c r="AJ13" s="16">
        <v>0</v>
      </c>
      <c r="AK13" s="16">
        <v>320.74</v>
      </c>
      <c r="AL13" s="16">
        <v>293.56</v>
      </c>
      <c r="AM13" s="16">
        <v>1042.98</v>
      </c>
      <c r="AN13" s="16">
        <v>197.76</v>
      </c>
      <c r="AO13" s="16">
        <v>201.45</v>
      </c>
      <c r="AP13" s="16">
        <v>273.77</v>
      </c>
      <c r="AQ13" s="16">
        <v>124.57</v>
      </c>
      <c r="AR13" s="16">
        <v>395.18</v>
      </c>
      <c r="AS13" s="16">
        <v>729.79</v>
      </c>
      <c r="AT13" s="16">
        <v>289.26</v>
      </c>
      <c r="AU13" s="16">
        <v>443.57</v>
      </c>
      <c r="AV13" s="16">
        <v>178.2</v>
      </c>
      <c r="AW13" s="16">
        <v>204.56</v>
      </c>
      <c r="AX13" s="16">
        <v>1511.53</v>
      </c>
      <c r="AY13" s="16">
        <v>0</v>
      </c>
      <c r="AZ13" s="16">
        <v>551.25</v>
      </c>
      <c r="BA13" s="16">
        <v>477.21</v>
      </c>
      <c r="BB13" s="16">
        <v>280.13</v>
      </c>
      <c r="BC13" s="16">
        <v>122.43</v>
      </c>
      <c r="BD13" s="16">
        <v>0.36</v>
      </c>
      <c r="BE13" s="16">
        <v>0.08</v>
      </c>
      <c r="BF13" s="16">
        <v>7.0000000000000007E-2</v>
      </c>
      <c r="BG13" s="16">
        <v>0.18</v>
      </c>
      <c r="BH13" s="16">
        <v>0.23</v>
      </c>
      <c r="BI13" s="16">
        <v>0.75</v>
      </c>
      <c r="BJ13" s="16">
        <v>0</v>
      </c>
      <c r="BK13" s="16">
        <v>2.4900000000000002</v>
      </c>
      <c r="BL13" s="16">
        <v>0</v>
      </c>
      <c r="BM13" s="16">
        <v>0.75</v>
      </c>
      <c r="BN13" s="16">
        <v>0.01</v>
      </c>
      <c r="BO13" s="16">
        <v>0</v>
      </c>
      <c r="BP13" s="16">
        <v>0</v>
      </c>
      <c r="BQ13" s="16">
        <v>0.08</v>
      </c>
      <c r="BR13" s="16">
        <v>0.28000000000000003</v>
      </c>
      <c r="BS13" s="16">
        <v>2.4900000000000002</v>
      </c>
      <c r="BT13" s="16">
        <v>0</v>
      </c>
      <c r="BU13" s="16">
        <v>0</v>
      </c>
      <c r="BV13" s="16">
        <v>1.41</v>
      </c>
      <c r="BW13" s="16">
        <v>0.03</v>
      </c>
      <c r="BX13" s="16">
        <v>0</v>
      </c>
      <c r="BY13" s="16">
        <v>0</v>
      </c>
      <c r="BZ13" s="16">
        <v>0</v>
      </c>
      <c r="CA13" s="16">
        <v>0</v>
      </c>
      <c r="CB13" s="16">
        <v>141.41</v>
      </c>
      <c r="CC13" s="20"/>
      <c r="CD13" s="20"/>
      <c r="CE13" s="16">
        <v>45.62</v>
      </c>
      <c r="CG13" s="16">
        <v>11.48</v>
      </c>
      <c r="CH13" s="16">
        <v>7.3</v>
      </c>
      <c r="CI13" s="16">
        <v>9.39</v>
      </c>
      <c r="CJ13" s="16">
        <v>1600.67</v>
      </c>
      <c r="CK13" s="16">
        <v>784.63</v>
      </c>
      <c r="CL13" s="16">
        <v>1192.6500000000001</v>
      </c>
      <c r="CM13" s="16">
        <v>22.68</v>
      </c>
      <c r="CN13" s="16">
        <v>14.26</v>
      </c>
      <c r="CO13" s="16">
        <v>18.47</v>
      </c>
      <c r="CP13" s="16">
        <v>0</v>
      </c>
      <c r="CQ13" s="16">
        <v>0.36</v>
      </c>
      <c r="CR13" s="70"/>
    </row>
    <row r="14" spans="1:96" s="22" customFormat="1" ht="31.5" x14ac:dyDescent="0.25">
      <c r="A14" s="73"/>
      <c r="B14" s="74" t="s">
        <v>105</v>
      </c>
      <c r="C14" s="75"/>
      <c r="D14" s="75">
        <v>9.2799999999999994</v>
      </c>
      <c r="E14" s="75">
        <v>0.05</v>
      </c>
      <c r="F14" s="75">
        <v>10.09</v>
      </c>
      <c r="G14" s="75">
        <v>2.5299999999999998</v>
      </c>
      <c r="H14" s="75">
        <v>60.32</v>
      </c>
      <c r="I14" s="75">
        <v>368.82</v>
      </c>
      <c r="J14" s="75">
        <v>6</v>
      </c>
      <c r="K14" s="75">
        <v>0.27</v>
      </c>
      <c r="L14" s="75">
        <v>0</v>
      </c>
      <c r="M14" s="75">
        <v>0</v>
      </c>
      <c r="N14" s="75">
        <v>6.34</v>
      </c>
      <c r="O14" s="75">
        <v>51.45</v>
      </c>
      <c r="P14" s="75">
        <v>2.5299999999999998</v>
      </c>
      <c r="Q14" s="75">
        <v>0</v>
      </c>
      <c r="R14" s="75">
        <v>0</v>
      </c>
      <c r="S14" s="75">
        <v>0.28000000000000003</v>
      </c>
      <c r="T14" s="75">
        <v>1.58</v>
      </c>
      <c r="U14" s="75">
        <v>147.88999999999999</v>
      </c>
      <c r="V14" s="75">
        <v>143.16</v>
      </c>
      <c r="W14" s="75">
        <v>21.45</v>
      </c>
      <c r="X14" s="75">
        <v>52.62</v>
      </c>
      <c r="Y14" s="75">
        <v>148.97</v>
      </c>
      <c r="Z14" s="75">
        <v>1.76</v>
      </c>
      <c r="AA14" s="75">
        <v>38.229999999999997</v>
      </c>
      <c r="AB14" s="75">
        <v>44.79</v>
      </c>
      <c r="AC14" s="75">
        <v>72.78</v>
      </c>
      <c r="AD14" s="75">
        <v>0.33</v>
      </c>
      <c r="AE14" s="75">
        <v>0.22</v>
      </c>
      <c r="AF14" s="75">
        <v>0.03</v>
      </c>
      <c r="AG14" s="75">
        <v>0.93</v>
      </c>
      <c r="AH14" s="75">
        <v>3.34</v>
      </c>
      <c r="AI14" s="75">
        <v>0.78</v>
      </c>
      <c r="AJ14" s="76">
        <v>0</v>
      </c>
      <c r="AK14" s="76">
        <v>385.26</v>
      </c>
      <c r="AL14" s="76">
        <v>360.79</v>
      </c>
      <c r="AM14" s="76">
        <v>1145.3900000000001</v>
      </c>
      <c r="AN14" s="76">
        <v>232.66</v>
      </c>
      <c r="AO14" s="76">
        <v>221.75</v>
      </c>
      <c r="AP14" s="76">
        <v>314.98</v>
      </c>
      <c r="AQ14" s="76">
        <v>139.69999999999999</v>
      </c>
      <c r="AR14" s="76">
        <v>469.1</v>
      </c>
      <c r="AS14" s="76">
        <v>774.69</v>
      </c>
      <c r="AT14" s="76">
        <v>351.9</v>
      </c>
      <c r="AU14" s="76">
        <v>495.25</v>
      </c>
      <c r="AV14" s="76">
        <v>206.21</v>
      </c>
      <c r="AW14" s="76">
        <v>252.59</v>
      </c>
      <c r="AX14" s="76">
        <v>1913.12</v>
      </c>
      <c r="AY14" s="76">
        <v>0</v>
      </c>
      <c r="AZ14" s="76">
        <v>682.1</v>
      </c>
      <c r="BA14" s="76">
        <v>534.11</v>
      </c>
      <c r="BB14" s="76">
        <v>317.89</v>
      </c>
      <c r="BC14" s="76">
        <v>152.36000000000001</v>
      </c>
      <c r="BD14" s="76">
        <v>0.36</v>
      </c>
      <c r="BE14" s="76">
        <v>0.08</v>
      </c>
      <c r="BF14" s="76">
        <v>7.0000000000000007E-2</v>
      </c>
      <c r="BG14" s="76">
        <v>0.18</v>
      </c>
      <c r="BH14" s="76">
        <v>0.23</v>
      </c>
      <c r="BI14" s="76">
        <v>0.75</v>
      </c>
      <c r="BJ14" s="76">
        <v>0</v>
      </c>
      <c r="BK14" s="76">
        <v>2.5099999999999998</v>
      </c>
      <c r="BL14" s="76">
        <v>0</v>
      </c>
      <c r="BM14" s="76">
        <v>0.75</v>
      </c>
      <c r="BN14" s="76">
        <v>0.01</v>
      </c>
      <c r="BO14" s="76">
        <v>0</v>
      </c>
      <c r="BP14" s="76">
        <v>0</v>
      </c>
      <c r="BQ14" s="76">
        <v>0.08</v>
      </c>
      <c r="BR14" s="76">
        <v>0.28000000000000003</v>
      </c>
      <c r="BS14" s="76">
        <v>2.5</v>
      </c>
      <c r="BT14" s="76">
        <v>0</v>
      </c>
      <c r="BU14" s="76">
        <v>0</v>
      </c>
      <c r="BV14" s="76">
        <v>1.46</v>
      </c>
      <c r="BW14" s="76">
        <v>0.03</v>
      </c>
      <c r="BX14" s="76">
        <v>0</v>
      </c>
      <c r="BY14" s="76">
        <v>0</v>
      </c>
      <c r="BZ14" s="76">
        <v>0</v>
      </c>
      <c r="CA14" s="76">
        <v>0</v>
      </c>
      <c r="CB14" s="76">
        <v>348.67</v>
      </c>
      <c r="CC14" s="72"/>
      <c r="CD14" s="72">
        <f>$I$14/$I$35*100</f>
        <v>27.32</v>
      </c>
      <c r="CE14" s="76">
        <v>45.7</v>
      </c>
      <c r="CF14" s="76"/>
      <c r="CG14" s="76">
        <v>15.79</v>
      </c>
      <c r="CH14" s="76">
        <v>11.46</v>
      </c>
      <c r="CI14" s="76">
        <v>13.63</v>
      </c>
      <c r="CJ14" s="76">
        <v>2446.13</v>
      </c>
      <c r="CK14" s="76">
        <v>1117.4100000000001</v>
      </c>
      <c r="CL14" s="76">
        <v>1781.77</v>
      </c>
      <c r="CM14" s="76">
        <v>70.87</v>
      </c>
      <c r="CN14" s="76">
        <v>44.13</v>
      </c>
      <c r="CO14" s="76">
        <v>57.5</v>
      </c>
      <c r="CP14" s="76">
        <v>4.88</v>
      </c>
      <c r="CQ14" s="76">
        <v>0.36</v>
      </c>
    </row>
    <row r="15" spans="1:96" x14ac:dyDescent="0.25">
      <c r="A15" s="17"/>
      <c r="B15" s="71" t="s">
        <v>106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20"/>
      <c r="CD15" s="20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</row>
    <row r="16" spans="1:96" s="16" customFormat="1" x14ac:dyDescent="0.25">
      <c r="A16" s="17" t="str">
        <f>"-"</f>
        <v>-</v>
      </c>
      <c r="B16" s="18" t="s">
        <v>107</v>
      </c>
      <c r="C16" s="19" t="str">
        <f>"200"</f>
        <v>200</v>
      </c>
      <c r="D16" s="19">
        <v>0.9</v>
      </c>
      <c r="E16" s="19">
        <v>0</v>
      </c>
      <c r="F16" s="19">
        <v>0.2</v>
      </c>
      <c r="G16" s="19">
        <v>0.2</v>
      </c>
      <c r="H16" s="19">
        <v>10.3</v>
      </c>
      <c r="I16" s="19">
        <v>44.48</v>
      </c>
      <c r="J16" s="19">
        <v>0</v>
      </c>
      <c r="K16" s="19">
        <v>0</v>
      </c>
      <c r="L16" s="19">
        <v>0</v>
      </c>
      <c r="M16" s="19">
        <v>0</v>
      </c>
      <c r="N16" s="19">
        <v>8.1</v>
      </c>
      <c r="O16" s="19">
        <v>0</v>
      </c>
      <c r="P16" s="19">
        <v>2.2000000000000002</v>
      </c>
      <c r="Q16" s="19">
        <v>0</v>
      </c>
      <c r="R16" s="19">
        <v>0</v>
      </c>
      <c r="S16" s="19">
        <v>1.3</v>
      </c>
      <c r="T16" s="19">
        <v>0.5</v>
      </c>
      <c r="U16" s="19">
        <v>13</v>
      </c>
      <c r="V16" s="19">
        <v>197</v>
      </c>
      <c r="W16" s="19">
        <v>34</v>
      </c>
      <c r="X16" s="19">
        <v>13</v>
      </c>
      <c r="Y16" s="19">
        <v>23</v>
      </c>
      <c r="Z16" s="19">
        <v>0.3</v>
      </c>
      <c r="AA16" s="19">
        <v>0</v>
      </c>
      <c r="AB16" s="19">
        <v>50</v>
      </c>
      <c r="AC16" s="19">
        <v>8</v>
      </c>
      <c r="AD16" s="19">
        <v>0.2</v>
      </c>
      <c r="AE16" s="19">
        <v>0.04</v>
      </c>
      <c r="AF16" s="19">
        <v>0.03</v>
      </c>
      <c r="AG16" s="19">
        <v>0.2</v>
      </c>
      <c r="AH16" s="19">
        <v>0.3</v>
      </c>
      <c r="AI16" s="19">
        <v>60</v>
      </c>
      <c r="AJ16" s="16">
        <v>0</v>
      </c>
      <c r="AK16" s="16">
        <v>35</v>
      </c>
      <c r="AL16" s="16">
        <v>27</v>
      </c>
      <c r="AM16" s="16">
        <v>20</v>
      </c>
      <c r="AN16" s="16">
        <v>36</v>
      </c>
      <c r="AO16" s="16">
        <v>13</v>
      </c>
      <c r="AP16" s="16">
        <v>13</v>
      </c>
      <c r="AQ16" s="16">
        <v>6</v>
      </c>
      <c r="AR16" s="16">
        <v>27</v>
      </c>
      <c r="AS16" s="16">
        <v>43</v>
      </c>
      <c r="AT16" s="16">
        <v>56</v>
      </c>
      <c r="AU16" s="16">
        <v>99</v>
      </c>
      <c r="AV16" s="16">
        <v>15</v>
      </c>
      <c r="AW16" s="16">
        <v>82</v>
      </c>
      <c r="AX16" s="16">
        <v>82</v>
      </c>
      <c r="AY16" s="16">
        <v>0</v>
      </c>
      <c r="AZ16" s="16">
        <v>40</v>
      </c>
      <c r="BA16" s="16">
        <v>28</v>
      </c>
      <c r="BB16" s="16">
        <v>14</v>
      </c>
      <c r="BC16" s="16">
        <v>9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86.8</v>
      </c>
      <c r="CC16" s="20"/>
      <c r="CD16" s="20"/>
      <c r="CE16" s="16">
        <v>8.33</v>
      </c>
      <c r="CG16" s="16">
        <v>2</v>
      </c>
      <c r="CH16" s="16">
        <v>2</v>
      </c>
      <c r="CI16" s="16">
        <v>2</v>
      </c>
      <c r="CJ16" s="16">
        <v>200</v>
      </c>
      <c r="CK16" s="16">
        <v>82</v>
      </c>
      <c r="CL16" s="16">
        <v>141</v>
      </c>
      <c r="CM16" s="16">
        <v>46.8</v>
      </c>
      <c r="CN16" s="16">
        <v>46.8</v>
      </c>
      <c r="CO16" s="16">
        <v>46.8</v>
      </c>
      <c r="CP16" s="16">
        <v>0</v>
      </c>
      <c r="CQ16" s="16">
        <v>0</v>
      </c>
      <c r="CR16" s="70"/>
    </row>
    <row r="17" spans="1:96" s="22" customFormat="1" x14ac:dyDescent="0.25">
      <c r="A17" s="73"/>
      <c r="B17" s="74" t="s">
        <v>108</v>
      </c>
      <c r="C17" s="75"/>
      <c r="D17" s="75">
        <v>0.9</v>
      </c>
      <c r="E17" s="75">
        <v>0</v>
      </c>
      <c r="F17" s="75">
        <v>0.2</v>
      </c>
      <c r="G17" s="75">
        <v>0.2</v>
      </c>
      <c r="H17" s="75">
        <v>10.3</v>
      </c>
      <c r="I17" s="75">
        <v>44.48</v>
      </c>
      <c r="J17" s="75">
        <v>0</v>
      </c>
      <c r="K17" s="75">
        <v>0</v>
      </c>
      <c r="L17" s="75">
        <v>0</v>
      </c>
      <c r="M17" s="75">
        <v>0</v>
      </c>
      <c r="N17" s="75">
        <v>8.1</v>
      </c>
      <c r="O17" s="75">
        <v>0</v>
      </c>
      <c r="P17" s="75">
        <v>2.2000000000000002</v>
      </c>
      <c r="Q17" s="75">
        <v>0</v>
      </c>
      <c r="R17" s="75">
        <v>0</v>
      </c>
      <c r="S17" s="75">
        <v>1.3</v>
      </c>
      <c r="T17" s="75">
        <v>0.5</v>
      </c>
      <c r="U17" s="75">
        <v>13</v>
      </c>
      <c r="V17" s="75">
        <v>197</v>
      </c>
      <c r="W17" s="75">
        <v>34</v>
      </c>
      <c r="X17" s="75">
        <v>13</v>
      </c>
      <c r="Y17" s="75">
        <v>23</v>
      </c>
      <c r="Z17" s="75">
        <v>0.3</v>
      </c>
      <c r="AA17" s="75">
        <v>0</v>
      </c>
      <c r="AB17" s="75">
        <v>50</v>
      </c>
      <c r="AC17" s="75">
        <v>8</v>
      </c>
      <c r="AD17" s="75">
        <v>0.2</v>
      </c>
      <c r="AE17" s="75">
        <v>0.04</v>
      </c>
      <c r="AF17" s="75">
        <v>0.03</v>
      </c>
      <c r="AG17" s="75">
        <v>0.2</v>
      </c>
      <c r="AH17" s="75">
        <v>0.3</v>
      </c>
      <c r="AI17" s="75">
        <v>60</v>
      </c>
      <c r="AJ17" s="76">
        <v>0</v>
      </c>
      <c r="AK17" s="76">
        <v>35</v>
      </c>
      <c r="AL17" s="76">
        <v>27</v>
      </c>
      <c r="AM17" s="76">
        <v>20</v>
      </c>
      <c r="AN17" s="76">
        <v>36</v>
      </c>
      <c r="AO17" s="76">
        <v>13</v>
      </c>
      <c r="AP17" s="76">
        <v>13</v>
      </c>
      <c r="AQ17" s="76">
        <v>6</v>
      </c>
      <c r="AR17" s="76">
        <v>27</v>
      </c>
      <c r="AS17" s="76">
        <v>43</v>
      </c>
      <c r="AT17" s="76">
        <v>56</v>
      </c>
      <c r="AU17" s="76">
        <v>99</v>
      </c>
      <c r="AV17" s="76">
        <v>15</v>
      </c>
      <c r="AW17" s="76">
        <v>82</v>
      </c>
      <c r="AX17" s="76">
        <v>82</v>
      </c>
      <c r="AY17" s="76">
        <v>0</v>
      </c>
      <c r="AZ17" s="76">
        <v>40</v>
      </c>
      <c r="BA17" s="76">
        <v>28</v>
      </c>
      <c r="BB17" s="76">
        <v>14</v>
      </c>
      <c r="BC17" s="76">
        <v>9</v>
      </c>
      <c r="BD17" s="76">
        <v>0</v>
      </c>
      <c r="BE17" s="76">
        <v>0</v>
      </c>
      <c r="BF17" s="76">
        <v>0</v>
      </c>
      <c r="BG17" s="76">
        <v>0</v>
      </c>
      <c r="BH17" s="76">
        <v>0</v>
      </c>
      <c r="BI17" s="76">
        <v>0</v>
      </c>
      <c r="BJ17" s="76">
        <v>0</v>
      </c>
      <c r="BK17" s="76">
        <v>0</v>
      </c>
      <c r="BL17" s="76">
        <v>0</v>
      </c>
      <c r="BM17" s="76">
        <v>0</v>
      </c>
      <c r="BN17" s="76">
        <v>0</v>
      </c>
      <c r="BO17" s="76">
        <v>0</v>
      </c>
      <c r="BP17" s="76">
        <v>0</v>
      </c>
      <c r="BQ17" s="76">
        <v>0</v>
      </c>
      <c r="BR17" s="76">
        <v>0</v>
      </c>
      <c r="BS17" s="76">
        <v>0</v>
      </c>
      <c r="BT17" s="76">
        <v>0</v>
      </c>
      <c r="BU17" s="76">
        <v>0</v>
      </c>
      <c r="BV17" s="76">
        <v>0</v>
      </c>
      <c r="BW17" s="76">
        <v>0</v>
      </c>
      <c r="BX17" s="76">
        <v>0</v>
      </c>
      <c r="BY17" s="76">
        <v>0</v>
      </c>
      <c r="BZ17" s="76">
        <v>0</v>
      </c>
      <c r="CA17" s="76">
        <v>0</v>
      </c>
      <c r="CB17" s="76">
        <v>86.8</v>
      </c>
      <c r="CC17" s="72"/>
      <c r="CD17" s="72">
        <f>$I$17/$I$35*100</f>
        <v>3.2948148148148144</v>
      </c>
      <c r="CE17" s="76">
        <v>8.33</v>
      </c>
      <c r="CF17" s="76"/>
      <c r="CG17" s="76">
        <v>2</v>
      </c>
      <c r="CH17" s="76">
        <v>2</v>
      </c>
      <c r="CI17" s="76">
        <v>2</v>
      </c>
      <c r="CJ17" s="76">
        <v>200</v>
      </c>
      <c r="CK17" s="76">
        <v>82</v>
      </c>
      <c r="CL17" s="76">
        <v>141</v>
      </c>
      <c r="CM17" s="76">
        <v>46.8</v>
      </c>
      <c r="CN17" s="76">
        <v>46.8</v>
      </c>
      <c r="CO17" s="76">
        <v>46.8</v>
      </c>
      <c r="CP17" s="76">
        <v>0</v>
      </c>
      <c r="CQ17" s="76">
        <v>0</v>
      </c>
    </row>
    <row r="18" spans="1:96" x14ac:dyDescent="0.25">
      <c r="A18" s="17"/>
      <c r="B18" s="71" t="s">
        <v>109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20"/>
      <c r="CD18" s="20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</row>
    <row r="19" spans="1:96" s="21" customFormat="1" x14ac:dyDescent="0.25">
      <c r="A19" s="17" t="str">
        <f>"8/15"</f>
        <v>8/15</v>
      </c>
      <c r="B19" s="18" t="s">
        <v>102</v>
      </c>
      <c r="C19" s="19" t="str">
        <f>"20"</f>
        <v>20</v>
      </c>
      <c r="D19" s="19">
        <v>1.32</v>
      </c>
      <c r="E19" s="19">
        <v>0</v>
      </c>
      <c r="F19" s="19">
        <v>0.13</v>
      </c>
      <c r="G19" s="19">
        <v>0.13</v>
      </c>
      <c r="H19" s="19">
        <v>9.3800000000000008</v>
      </c>
      <c r="I19" s="19">
        <v>44.780199999999994</v>
      </c>
      <c r="J19" s="19">
        <v>0</v>
      </c>
      <c r="K19" s="19">
        <v>0</v>
      </c>
      <c r="L19" s="19">
        <v>0</v>
      </c>
      <c r="M19" s="19">
        <v>0</v>
      </c>
      <c r="N19" s="19">
        <v>0.22</v>
      </c>
      <c r="O19" s="19">
        <v>9.1199999999999992</v>
      </c>
      <c r="P19" s="19">
        <v>0.04</v>
      </c>
      <c r="Q19" s="19">
        <v>0</v>
      </c>
      <c r="R19" s="19">
        <v>0</v>
      </c>
      <c r="S19" s="19">
        <v>0</v>
      </c>
      <c r="T19" s="19">
        <v>0.36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6">
        <v>0</v>
      </c>
      <c r="AK19" s="16">
        <v>63.86</v>
      </c>
      <c r="AL19" s="16">
        <v>66.47</v>
      </c>
      <c r="AM19" s="16">
        <v>101.79</v>
      </c>
      <c r="AN19" s="16">
        <v>33.76</v>
      </c>
      <c r="AO19" s="16">
        <v>20.010000000000002</v>
      </c>
      <c r="AP19" s="16">
        <v>40.020000000000003</v>
      </c>
      <c r="AQ19" s="16">
        <v>15.14</v>
      </c>
      <c r="AR19" s="16">
        <v>72.38</v>
      </c>
      <c r="AS19" s="16">
        <v>44.89</v>
      </c>
      <c r="AT19" s="16">
        <v>62.64</v>
      </c>
      <c r="AU19" s="16">
        <v>51.68</v>
      </c>
      <c r="AV19" s="16">
        <v>27.14</v>
      </c>
      <c r="AW19" s="16">
        <v>48.02</v>
      </c>
      <c r="AX19" s="16">
        <v>401.59</v>
      </c>
      <c r="AY19" s="16">
        <v>0</v>
      </c>
      <c r="AZ19" s="16">
        <v>130.85</v>
      </c>
      <c r="BA19" s="16">
        <v>56.9</v>
      </c>
      <c r="BB19" s="16">
        <v>37.76</v>
      </c>
      <c r="BC19" s="16">
        <v>29.93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0.02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0.01</v>
      </c>
      <c r="BT19" s="16">
        <v>0</v>
      </c>
      <c r="BU19" s="16">
        <v>0</v>
      </c>
      <c r="BV19" s="16">
        <v>0.06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7.82</v>
      </c>
      <c r="CC19" s="20"/>
      <c r="CD19" s="20"/>
      <c r="CE19" s="16">
        <v>0</v>
      </c>
      <c r="CF19" s="16"/>
      <c r="CG19" s="16">
        <v>0</v>
      </c>
      <c r="CH19" s="16">
        <v>0</v>
      </c>
      <c r="CI19" s="16">
        <v>0</v>
      </c>
      <c r="CJ19" s="16">
        <v>950</v>
      </c>
      <c r="CK19" s="16">
        <v>366</v>
      </c>
      <c r="CL19" s="16">
        <v>658</v>
      </c>
      <c r="CM19" s="16">
        <v>7.6</v>
      </c>
      <c r="CN19" s="16">
        <v>7.6</v>
      </c>
      <c r="CO19" s="16">
        <v>7.6</v>
      </c>
      <c r="CP19" s="16">
        <v>0</v>
      </c>
      <c r="CQ19" s="16">
        <v>0</v>
      </c>
      <c r="CR19" s="69"/>
    </row>
    <row r="20" spans="1:96" s="21" customFormat="1" x14ac:dyDescent="0.25">
      <c r="A20" s="17" t="str">
        <f>"816"</f>
        <v>816</v>
      </c>
      <c r="B20" s="18" t="s">
        <v>110</v>
      </c>
      <c r="C20" s="19" t="str">
        <f>"30"</f>
        <v>30</v>
      </c>
      <c r="D20" s="19">
        <v>1.98</v>
      </c>
      <c r="E20" s="19">
        <v>0</v>
      </c>
      <c r="F20" s="19">
        <v>0.36</v>
      </c>
      <c r="G20" s="19">
        <v>0.36</v>
      </c>
      <c r="H20" s="19">
        <v>12.51</v>
      </c>
      <c r="I20" s="19">
        <v>58.013999999999996</v>
      </c>
      <c r="J20" s="19">
        <v>0.06</v>
      </c>
      <c r="K20" s="19">
        <v>0</v>
      </c>
      <c r="L20" s="19">
        <v>0</v>
      </c>
      <c r="M20" s="19">
        <v>0</v>
      </c>
      <c r="N20" s="19">
        <v>0.36</v>
      </c>
      <c r="O20" s="19">
        <v>9.66</v>
      </c>
      <c r="P20" s="19">
        <v>2.4900000000000002</v>
      </c>
      <c r="Q20" s="19">
        <v>0</v>
      </c>
      <c r="R20" s="19">
        <v>0</v>
      </c>
      <c r="S20" s="19">
        <v>0.3</v>
      </c>
      <c r="T20" s="19">
        <v>0.75</v>
      </c>
      <c r="U20" s="19">
        <v>183</v>
      </c>
      <c r="V20" s="19">
        <v>73.5</v>
      </c>
      <c r="W20" s="19">
        <v>10.5</v>
      </c>
      <c r="X20" s="19">
        <v>14.1</v>
      </c>
      <c r="Y20" s="19">
        <v>47.4</v>
      </c>
      <c r="Z20" s="19">
        <v>1.17</v>
      </c>
      <c r="AA20" s="19">
        <v>0</v>
      </c>
      <c r="AB20" s="19">
        <v>1.5</v>
      </c>
      <c r="AC20" s="19">
        <v>0.3</v>
      </c>
      <c r="AD20" s="19">
        <v>0.42</v>
      </c>
      <c r="AE20" s="19">
        <v>0.05</v>
      </c>
      <c r="AF20" s="19">
        <v>0.02</v>
      </c>
      <c r="AG20" s="19">
        <v>0.21</v>
      </c>
      <c r="AH20" s="19">
        <v>0.6</v>
      </c>
      <c r="AI20" s="19">
        <v>0</v>
      </c>
      <c r="AJ20" s="16">
        <v>0</v>
      </c>
      <c r="AK20" s="16">
        <v>96.6</v>
      </c>
      <c r="AL20" s="16">
        <v>74.400000000000006</v>
      </c>
      <c r="AM20" s="16">
        <v>128.1</v>
      </c>
      <c r="AN20" s="16">
        <v>66.900000000000006</v>
      </c>
      <c r="AO20" s="16">
        <v>27.9</v>
      </c>
      <c r="AP20" s="16">
        <v>59.4</v>
      </c>
      <c r="AQ20" s="16">
        <v>24</v>
      </c>
      <c r="AR20" s="16">
        <v>111.3</v>
      </c>
      <c r="AS20" s="16">
        <v>89.1</v>
      </c>
      <c r="AT20" s="16">
        <v>87.3</v>
      </c>
      <c r="AU20" s="16">
        <v>139.19999999999999</v>
      </c>
      <c r="AV20" s="16">
        <v>37.200000000000003</v>
      </c>
      <c r="AW20" s="16">
        <v>93</v>
      </c>
      <c r="AX20" s="16">
        <v>467.7</v>
      </c>
      <c r="AY20" s="16">
        <v>0</v>
      </c>
      <c r="AZ20" s="16">
        <v>157.80000000000001</v>
      </c>
      <c r="BA20" s="16">
        <v>87.3</v>
      </c>
      <c r="BB20" s="16">
        <v>54</v>
      </c>
      <c r="BC20" s="16">
        <v>39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0.04</v>
      </c>
      <c r="BL20" s="16">
        <v>0</v>
      </c>
      <c r="BM20" s="16">
        <v>0</v>
      </c>
      <c r="BN20" s="16">
        <v>0.01</v>
      </c>
      <c r="BO20" s="16">
        <v>0</v>
      </c>
      <c r="BP20" s="16">
        <v>0</v>
      </c>
      <c r="BQ20" s="16">
        <v>0</v>
      </c>
      <c r="BR20" s="16">
        <v>0</v>
      </c>
      <c r="BS20" s="16">
        <v>0.03</v>
      </c>
      <c r="BT20" s="16">
        <v>0</v>
      </c>
      <c r="BU20" s="16">
        <v>0</v>
      </c>
      <c r="BV20" s="16">
        <v>0.14000000000000001</v>
      </c>
      <c r="BW20" s="16">
        <v>0.02</v>
      </c>
      <c r="BX20" s="16">
        <v>0</v>
      </c>
      <c r="BY20" s="16">
        <v>0</v>
      </c>
      <c r="BZ20" s="16">
        <v>0</v>
      </c>
      <c r="CA20" s="16">
        <v>0</v>
      </c>
      <c r="CB20" s="16">
        <v>14.1</v>
      </c>
      <c r="CC20" s="20"/>
      <c r="CD20" s="20"/>
      <c r="CE20" s="16">
        <v>0.25</v>
      </c>
      <c r="CF20" s="16"/>
      <c r="CG20" s="16">
        <v>5</v>
      </c>
      <c r="CH20" s="16">
        <v>5</v>
      </c>
      <c r="CI20" s="16">
        <v>5</v>
      </c>
      <c r="CJ20" s="16">
        <v>950</v>
      </c>
      <c r="CK20" s="16">
        <v>366</v>
      </c>
      <c r="CL20" s="16">
        <v>658</v>
      </c>
      <c r="CM20" s="16">
        <v>9.5</v>
      </c>
      <c r="CN20" s="16">
        <v>7.9</v>
      </c>
      <c r="CO20" s="16">
        <v>8.6999999999999993</v>
      </c>
      <c r="CP20" s="16">
        <v>0</v>
      </c>
      <c r="CQ20" s="16">
        <v>0</v>
      </c>
      <c r="CR20" s="69"/>
    </row>
    <row r="21" spans="1:96" s="21" customFormat="1" ht="31.5" x14ac:dyDescent="0.25">
      <c r="A21" s="17" t="str">
        <f>"19/2"</f>
        <v>19/2</v>
      </c>
      <c r="B21" s="18" t="s">
        <v>111</v>
      </c>
      <c r="C21" s="19" t="str">
        <f>"200"</f>
        <v>200</v>
      </c>
      <c r="D21" s="19">
        <v>8.2799999999999994</v>
      </c>
      <c r="E21" s="19">
        <v>6.64</v>
      </c>
      <c r="F21" s="19">
        <v>6.01</v>
      </c>
      <c r="G21" s="19">
        <v>3.91</v>
      </c>
      <c r="H21" s="19">
        <v>15.8</v>
      </c>
      <c r="I21" s="19">
        <v>148.66719999999998</v>
      </c>
      <c r="J21" s="19">
        <v>0.98</v>
      </c>
      <c r="K21" s="19">
        <v>2.6</v>
      </c>
      <c r="L21" s="19">
        <v>0</v>
      </c>
      <c r="M21" s="19">
        <v>0</v>
      </c>
      <c r="N21" s="19">
        <v>2.2200000000000002</v>
      </c>
      <c r="O21" s="19">
        <v>12.02</v>
      </c>
      <c r="P21" s="19">
        <v>1.55</v>
      </c>
      <c r="Q21" s="19">
        <v>0</v>
      </c>
      <c r="R21" s="19">
        <v>0</v>
      </c>
      <c r="S21" s="19">
        <v>0.2</v>
      </c>
      <c r="T21" s="19">
        <v>1.87</v>
      </c>
      <c r="U21" s="19">
        <v>74.42</v>
      </c>
      <c r="V21" s="19">
        <v>302.52</v>
      </c>
      <c r="W21" s="19">
        <v>13.85</v>
      </c>
      <c r="X21" s="19">
        <v>13.38</v>
      </c>
      <c r="Y21" s="19">
        <v>76.69</v>
      </c>
      <c r="Z21" s="19">
        <v>0.8</v>
      </c>
      <c r="AA21" s="19">
        <v>7.02</v>
      </c>
      <c r="AB21" s="19">
        <v>976</v>
      </c>
      <c r="AC21" s="19">
        <v>173.2</v>
      </c>
      <c r="AD21" s="19">
        <v>2.4300000000000002</v>
      </c>
      <c r="AE21" s="19">
        <v>0.1</v>
      </c>
      <c r="AF21" s="19">
        <v>7.0000000000000007E-2</v>
      </c>
      <c r="AG21" s="19">
        <v>1.93</v>
      </c>
      <c r="AH21" s="19">
        <v>4.4800000000000004</v>
      </c>
      <c r="AI21" s="19">
        <v>1.75</v>
      </c>
      <c r="AJ21" s="16">
        <v>0</v>
      </c>
      <c r="AK21" s="16">
        <v>419.29</v>
      </c>
      <c r="AL21" s="16">
        <v>334.91</v>
      </c>
      <c r="AM21" s="16">
        <v>593.86</v>
      </c>
      <c r="AN21" s="16">
        <v>699.12</v>
      </c>
      <c r="AO21" s="16">
        <v>184.43</v>
      </c>
      <c r="AP21" s="16">
        <v>397.23</v>
      </c>
      <c r="AQ21" s="16">
        <v>84.64</v>
      </c>
      <c r="AR21" s="16">
        <v>31.75</v>
      </c>
      <c r="AS21" s="16">
        <v>45.22</v>
      </c>
      <c r="AT21" s="16">
        <v>118.16</v>
      </c>
      <c r="AU21" s="16">
        <v>60.12</v>
      </c>
      <c r="AV21" s="16">
        <v>295.25</v>
      </c>
      <c r="AW21" s="16">
        <v>31.61</v>
      </c>
      <c r="AX21" s="16">
        <v>175.33</v>
      </c>
      <c r="AY21" s="16">
        <v>0</v>
      </c>
      <c r="AZ21" s="16">
        <v>23.76</v>
      </c>
      <c r="BA21" s="16">
        <v>21.82</v>
      </c>
      <c r="BB21" s="16">
        <v>23.09</v>
      </c>
      <c r="BC21" s="16">
        <v>10.29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0.28000000000000003</v>
      </c>
      <c r="BL21" s="16">
        <v>0</v>
      </c>
      <c r="BM21" s="16">
        <v>0.16</v>
      </c>
      <c r="BN21" s="16">
        <v>0.01</v>
      </c>
      <c r="BO21" s="16">
        <v>0.03</v>
      </c>
      <c r="BP21" s="16">
        <v>0</v>
      </c>
      <c r="BQ21" s="16">
        <v>0</v>
      </c>
      <c r="BR21" s="16">
        <v>0</v>
      </c>
      <c r="BS21" s="16">
        <v>0.97</v>
      </c>
      <c r="BT21" s="16">
        <v>0</v>
      </c>
      <c r="BU21" s="16">
        <v>0</v>
      </c>
      <c r="BV21" s="16">
        <v>2.19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242.65</v>
      </c>
      <c r="CC21" s="20"/>
      <c r="CD21" s="20"/>
      <c r="CE21" s="16">
        <v>169.69</v>
      </c>
      <c r="CF21" s="16"/>
      <c r="CG21" s="16">
        <v>58.2</v>
      </c>
      <c r="CH21" s="16">
        <v>17.010000000000002</v>
      </c>
      <c r="CI21" s="16">
        <v>37.61</v>
      </c>
      <c r="CJ21" s="16">
        <v>899.5</v>
      </c>
      <c r="CK21" s="16">
        <v>451.06</v>
      </c>
      <c r="CL21" s="16">
        <v>675.28</v>
      </c>
      <c r="CM21" s="16">
        <v>39.99</v>
      </c>
      <c r="CN21" s="16">
        <v>18.989999999999998</v>
      </c>
      <c r="CO21" s="16">
        <v>29.49</v>
      </c>
      <c r="CP21" s="16">
        <v>0</v>
      </c>
      <c r="CQ21" s="16">
        <v>0.4</v>
      </c>
      <c r="CR21" s="69"/>
    </row>
    <row r="22" spans="1:96" s="21" customFormat="1" ht="31.5" x14ac:dyDescent="0.25">
      <c r="A22" s="17" t="str">
        <f>"12/7"</f>
        <v>12/7</v>
      </c>
      <c r="B22" s="18" t="s">
        <v>112</v>
      </c>
      <c r="C22" s="19" t="str">
        <f>"70"</f>
        <v>70</v>
      </c>
      <c r="D22" s="19">
        <v>11.51</v>
      </c>
      <c r="E22" s="19">
        <v>10.76</v>
      </c>
      <c r="F22" s="19">
        <v>3.69</v>
      </c>
      <c r="G22" s="19">
        <v>0.09</v>
      </c>
      <c r="H22" s="19">
        <v>4.96</v>
      </c>
      <c r="I22" s="19">
        <v>99.524333999999982</v>
      </c>
      <c r="J22" s="19">
        <v>0.71</v>
      </c>
      <c r="K22" s="19">
        <v>0</v>
      </c>
      <c r="L22" s="19">
        <v>0</v>
      </c>
      <c r="M22" s="19">
        <v>0</v>
      </c>
      <c r="N22" s="19">
        <v>0.15</v>
      </c>
      <c r="O22" s="19">
        <v>4.79</v>
      </c>
      <c r="P22" s="19">
        <v>0.02</v>
      </c>
      <c r="Q22" s="19">
        <v>0</v>
      </c>
      <c r="R22" s="19">
        <v>0</v>
      </c>
      <c r="S22" s="19">
        <v>0</v>
      </c>
      <c r="T22" s="19">
        <v>1.21</v>
      </c>
      <c r="U22" s="19">
        <v>147.86000000000001</v>
      </c>
      <c r="V22" s="19">
        <v>136.56</v>
      </c>
      <c r="W22" s="19">
        <v>14.07</v>
      </c>
      <c r="X22" s="19">
        <v>15.87</v>
      </c>
      <c r="Y22" s="19">
        <v>109.18</v>
      </c>
      <c r="Z22" s="19">
        <v>0.43</v>
      </c>
      <c r="AA22" s="19">
        <v>26.78</v>
      </c>
      <c r="AB22" s="19">
        <v>2.65</v>
      </c>
      <c r="AC22" s="19">
        <v>27.22</v>
      </c>
      <c r="AD22" s="19">
        <v>0.81</v>
      </c>
      <c r="AE22" s="19">
        <v>0.1</v>
      </c>
      <c r="AF22" s="19">
        <v>0.1</v>
      </c>
      <c r="AG22" s="19">
        <v>2.2799999999999998</v>
      </c>
      <c r="AH22" s="19">
        <v>4.41</v>
      </c>
      <c r="AI22" s="19">
        <v>0.47</v>
      </c>
      <c r="AJ22" s="16">
        <v>0</v>
      </c>
      <c r="AK22" s="16">
        <v>681.91</v>
      </c>
      <c r="AL22" s="16">
        <v>530.44000000000005</v>
      </c>
      <c r="AM22" s="16">
        <v>957.5</v>
      </c>
      <c r="AN22" s="16">
        <v>1062.6600000000001</v>
      </c>
      <c r="AO22" s="16">
        <v>301.05</v>
      </c>
      <c r="AP22" s="16">
        <v>612.09</v>
      </c>
      <c r="AQ22" s="16">
        <v>124.46</v>
      </c>
      <c r="AR22" s="16">
        <v>68.81</v>
      </c>
      <c r="AS22" s="16">
        <v>55.48</v>
      </c>
      <c r="AT22" s="16">
        <v>68.88</v>
      </c>
      <c r="AU22" s="16">
        <v>81.11</v>
      </c>
      <c r="AV22" s="16">
        <v>467.21</v>
      </c>
      <c r="AW22" s="16">
        <v>44.96</v>
      </c>
      <c r="AX22" s="16">
        <v>304.5</v>
      </c>
      <c r="AY22" s="16">
        <v>0.59</v>
      </c>
      <c r="AZ22" s="16">
        <v>91.6</v>
      </c>
      <c r="BA22" s="16">
        <v>71.5</v>
      </c>
      <c r="BB22" s="16">
        <v>41.89</v>
      </c>
      <c r="BC22" s="16">
        <v>29.53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0.01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0.01</v>
      </c>
      <c r="BT22" s="16">
        <v>0</v>
      </c>
      <c r="BU22" s="16">
        <v>0</v>
      </c>
      <c r="BV22" s="16">
        <v>0.04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59.07</v>
      </c>
      <c r="CC22" s="20"/>
      <c r="CD22" s="20"/>
      <c r="CE22" s="16">
        <v>27.22</v>
      </c>
      <c r="CF22" s="16"/>
      <c r="CG22" s="16">
        <v>200.89</v>
      </c>
      <c r="CH22" s="16">
        <v>39.299999999999997</v>
      </c>
      <c r="CI22" s="16">
        <v>120.09</v>
      </c>
      <c r="CJ22" s="16">
        <v>2254.9299999999998</v>
      </c>
      <c r="CK22" s="16">
        <v>869.06</v>
      </c>
      <c r="CL22" s="16">
        <v>1562</v>
      </c>
      <c r="CM22" s="16">
        <v>28.89</v>
      </c>
      <c r="CN22" s="16">
        <v>18.48</v>
      </c>
      <c r="CO22" s="16">
        <v>23.69</v>
      </c>
      <c r="CP22" s="16">
        <v>0</v>
      </c>
      <c r="CQ22" s="16">
        <v>0.35</v>
      </c>
      <c r="CR22" s="69"/>
    </row>
    <row r="23" spans="1:96" s="21" customFormat="1" ht="31.5" x14ac:dyDescent="0.25">
      <c r="A23" s="17" t="str">
        <f>"34/3"</f>
        <v>34/3</v>
      </c>
      <c r="B23" s="18" t="s">
        <v>113</v>
      </c>
      <c r="C23" s="19" t="str">
        <f>"200"</f>
        <v>200</v>
      </c>
      <c r="D23" s="19">
        <v>3.84</v>
      </c>
      <c r="E23" s="19">
        <v>0</v>
      </c>
      <c r="F23" s="19">
        <v>6.17</v>
      </c>
      <c r="G23" s="19">
        <v>5.51</v>
      </c>
      <c r="H23" s="19">
        <v>27.34</v>
      </c>
      <c r="I23" s="19">
        <v>176.07537922999995</v>
      </c>
      <c r="J23" s="19">
        <v>1.63</v>
      </c>
      <c r="K23" s="19">
        <v>3.25</v>
      </c>
      <c r="L23" s="19">
        <v>0</v>
      </c>
      <c r="M23" s="19">
        <v>0</v>
      </c>
      <c r="N23" s="19">
        <v>5.99</v>
      </c>
      <c r="O23" s="19">
        <v>18.25</v>
      </c>
      <c r="P23" s="19">
        <v>3.09</v>
      </c>
      <c r="Q23" s="19">
        <v>0</v>
      </c>
      <c r="R23" s="19">
        <v>0</v>
      </c>
      <c r="S23" s="19">
        <v>0.46</v>
      </c>
      <c r="T23" s="19">
        <v>2.11</v>
      </c>
      <c r="U23" s="19">
        <v>214.74</v>
      </c>
      <c r="V23" s="19">
        <v>530.58000000000004</v>
      </c>
      <c r="W23" s="19">
        <v>45.24</v>
      </c>
      <c r="X23" s="19">
        <v>36.880000000000003</v>
      </c>
      <c r="Y23" s="19">
        <v>88.53</v>
      </c>
      <c r="Z23" s="19">
        <v>1.18</v>
      </c>
      <c r="AA23" s="19">
        <v>6</v>
      </c>
      <c r="AB23" s="19">
        <v>3091.84</v>
      </c>
      <c r="AC23" s="19">
        <v>653.82000000000005</v>
      </c>
      <c r="AD23" s="19">
        <v>2.6</v>
      </c>
      <c r="AE23" s="19">
        <v>0.1</v>
      </c>
      <c r="AF23" s="19">
        <v>0.08</v>
      </c>
      <c r="AG23" s="19">
        <v>1.34</v>
      </c>
      <c r="AH23" s="19">
        <v>2.4900000000000002</v>
      </c>
      <c r="AI23" s="19">
        <v>13.62</v>
      </c>
      <c r="AJ23" s="16">
        <v>0</v>
      </c>
      <c r="AK23" s="16">
        <v>207.35</v>
      </c>
      <c r="AL23" s="16">
        <v>176.51</v>
      </c>
      <c r="AM23" s="16">
        <v>316.27</v>
      </c>
      <c r="AN23" s="16">
        <v>263.38</v>
      </c>
      <c r="AO23" s="16">
        <v>87.37</v>
      </c>
      <c r="AP23" s="16">
        <v>167.37</v>
      </c>
      <c r="AQ23" s="16">
        <v>53.53</v>
      </c>
      <c r="AR23" s="16">
        <v>186.83</v>
      </c>
      <c r="AS23" s="16">
        <v>236.34</v>
      </c>
      <c r="AT23" s="16">
        <v>309.08999999999997</v>
      </c>
      <c r="AU23" s="16">
        <v>393.88</v>
      </c>
      <c r="AV23" s="16">
        <v>115.43</v>
      </c>
      <c r="AW23" s="16">
        <v>189.34</v>
      </c>
      <c r="AX23" s="16">
        <v>855.01</v>
      </c>
      <c r="AY23" s="16">
        <v>0</v>
      </c>
      <c r="AZ23" s="16">
        <v>199.92</v>
      </c>
      <c r="BA23" s="16">
        <v>183.51</v>
      </c>
      <c r="BB23" s="16">
        <v>146.76</v>
      </c>
      <c r="BC23" s="16">
        <v>68.180000000000007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0.34</v>
      </c>
      <c r="BL23" s="16">
        <v>0</v>
      </c>
      <c r="BM23" s="16">
        <v>0.19</v>
      </c>
      <c r="BN23" s="16">
        <v>0.01</v>
      </c>
      <c r="BO23" s="16">
        <v>0.03</v>
      </c>
      <c r="BP23" s="16">
        <v>0</v>
      </c>
      <c r="BQ23" s="16">
        <v>0</v>
      </c>
      <c r="BR23" s="16">
        <v>0</v>
      </c>
      <c r="BS23" s="16">
        <v>1.17</v>
      </c>
      <c r="BT23" s="16">
        <v>0</v>
      </c>
      <c r="BU23" s="16">
        <v>0</v>
      </c>
      <c r="BV23" s="16">
        <v>3.05</v>
      </c>
      <c r="BW23" s="16">
        <v>0.01</v>
      </c>
      <c r="BX23" s="16">
        <v>0</v>
      </c>
      <c r="BY23" s="16">
        <v>0</v>
      </c>
      <c r="BZ23" s="16">
        <v>0</v>
      </c>
      <c r="CA23" s="16">
        <v>0</v>
      </c>
      <c r="CB23" s="16">
        <v>207.24</v>
      </c>
      <c r="CC23" s="20"/>
      <c r="CD23" s="20"/>
      <c r="CE23" s="16">
        <v>521.30999999999995</v>
      </c>
      <c r="CF23" s="16"/>
      <c r="CG23" s="16">
        <v>23.15</v>
      </c>
      <c r="CH23" s="16">
        <v>13.85</v>
      </c>
      <c r="CI23" s="16">
        <v>18.5</v>
      </c>
      <c r="CJ23" s="16">
        <v>1211.3699999999999</v>
      </c>
      <c r="CK23" s="16">
        <v>524.13</v>
      </c>
      <c r="CL23" s="16">
        <v>867.75</v>
      </c>
      <c r="CM23" s="16">
        <v>27.27</v>
      </c>
      <c r="CN23" s="16">
        <v>13.95</v>
      </c>
      <c r="CO23" s="16">
        <v>20.64</v>
      </c>
      <c r="CP23" s="16">
        <v>0</v>
      </c>
      <c r="CQ23" s="16">
        <v>0.5</v>
      </c>
      <c r="CR23" s="69"/>
    </row>
    <row r="24" spans="1:96" s="21" customFormat="1" ht="47.25" x14ac:dyDescent="0.25">
      <c r="A24" s="17" t="str">
        <f>"37/10"</f>
        <v>37/10</v>
      </c>
      <c r="B24" s="18" t="s">
        <v>114</v>
      </c>
      <c r="C24" s="19" t="str">
        <f>"200"</f>
        <v>200</v>
      </c>
      <c r="D24" s="19">
        <v>0.24</v>
      </c>
      <c r="E24" s="19">
        <v>0</v>
      </c>
      <c r="F24" s="19">
        <v>0.1</v>
      </c>
      <c r="G24" s="19">
        <v>0.1</v>
      </c>
      <c r="H24" s="19">
        <v>19.489999999999998</v>
      </c>
      <c r="I24" s="19">
        <v>74.31777000000001</v>
      </c>
      <c r="J24" s="19">
        <v>0.02</v>
      </c>
      <c r="K24" s="19">
        <v>0</v>
      </c>
      <c r="L24" s="19">
        <v>0</v>
      </c>
      <c r="M24" s="19">
        <v>0</v>
      </c>
      <c r="N24" s="19">
        <v>17.52</v>
      </c>
      <c r="O24" s="19">
        <v>0.43</v>
      </c>
      <c r="P24" s="19">
        <v>1.54</v>
      </c>
      <c r="Q24" s="19">
        <v>0</v>
      </c>
      <c r="R24" s="19">
        <v>0</v>
      </c>
      <c r="S24" s="19">
        <v>0.35</v>
      </c>
      <c r="T24" s="19">
        <v>0.35</v>
      </c>
      <c r="U24" s="19">
        <v>0.89</v>
      </c>
      <c r="V24" s="19">
        <v>3.86</v>
      </c>
      <c r="W24" s="19">
        <v>4.51</v>
      </c>
      <c r="X24" s="19">
        <v>1.1399999999999999</v>
      </c>
      <c r="Y24" s="19">
        <v>1.1200000000000001</v>
      </c>
      <c r="Z24" s="19">
        <v>0.23</v>
      </c>
      <c r="AA24" s="19">
        <v>0</v>
      </c>
      <c r="AB24" s="19">
        <v>351</v>
      </c>
      <c r="AC24" s="19">
        <v>65.099999999999994</v>
      </c>
      <c r="AD24" s="19">
        <v>0.26</v>
      </c>
      <c r="AE24" s="19">
        <v>0.01</v>
      </c>
      <c r="AF24" s="19">
        <v>0.02</v>
      </c>
      <c r="AG24" s="19">
        <v>0.08</v>
      </c>
      <c r="AH24" s="19">
        <v>0.11</v>
      </c>
      <c r="AI24" s="19">
        <v>39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239.02</v>
      </c>
      <c r="CC24" s="20"/>
      <c r="CD24" s="20"/>
      <c r="CE24" s="16">
        <v>58.5</v>
      </c>
      <c r="CF24" s="16"/>
      <c r="CG24" s="16">
        <v>4.68</v>
      </c>
      <c r="CH24" s="16">
        <v>4.68</v>
      </c>
      <c r="CI24" s="16">
        <v>4.68</v>
      </c>
      <c r="CJ24" s="16">
        <v>463.13</v>
      </c>
      <c r="CK24" s="16">
        <v>173.18</v>
      </c>
      <c r="CL24" s="16">
        <v>318.14999999999998</v>
      </c>
      <c r="CM24" s="16">
        <v>38.97</v>
      </c>
      <c r="CN24" s="16">
        <v>23.24</v>
      </c>
      <c r="CO24" s="16">
        <v>31.1</v>
      </c>
      <c r="CP24" s="16">
        <v>15</v>
      </c>
      <c r="CQ24" s="16">
        <v>0</v>
      </c>
      <c r="CR24" s="69"/>
    </row>
    <row r="25" spans="1:96" s="16" customFormat="1" ht="94.5" x14ac:dyDescent="0.25">
      <c r="A25" s="17" t="str">
        <f>"8/1"</f>
        <v>8/1</v>
      </c>
      <c r="B25" s="18" t="s">
        <v>115</v>
      </c>
      <c r="C25" s="19" t="str">
        <f>"60"</f>
        <v>60</v>
      </c>
      <c r="D25" s="19">
        <v>0.79</v>
      </c>
      <c r="E25" s="19">
        <v>0</v>
      </c>
      <c r="F25" s="19">
        <v>3.58</v>
      </c>
      <c r="G25" s="19">
        <v>3.58</v>
      </c>
      <c r="H25" s="19">
        <v>3.06</v>
      </c>
      <c r="I25" s="19">
        <v>45.802965599999993</v>
      </c>
      <c r="J25" s="19">
        <v>0.45</v>
      </c>
      <c r="K25" s="19">
        <v>2.34</v>
      </c>
      <c r="L25" s="19">
        <v>0</v>
      </c>
      <c r="M25" s="19">
        <v>0</v>
      </c>
      <c r="N25" s="19">
        <v>2.1</v>
      </c>
      <c r="O25" s="19">
        <v>0.06</v>
      </c>
      <c r="P25" s="19">
        <v>0.91</v>
      </c>
      <c r="Q25" s="19">
        <v>0</v>
      </c>
      <c r="R25" s="19">
        <v>0</v>
      </c>
      <c r="S25" s="19">
        <v>0.13</v>
      </c>
      <c r="T25" s="19">
        <v>0.64</v>
      </c>
      <c r="U25" s="19">
        <v>119.99</v>
      </c>
      <c r="V25" s="19">
        <v>134.06</v>
      </c>
      <c r="W25" s="19">
        <v>22.61</v>
      </c>
      <c r="X25" s="19">
        <v>8.51</v>
      </c>
      <c r="Y25" s="19">
        <v>19.62</v>
      </c>
      <c r="Z25" s="19">
        <v>0.34</v>
      </c>
      <c r="AA25" s="19">
        <v>0</v>
      </c>
      <c r="AB25" s="19">
        <v>19.05</v>
      </c>
      <c r="AC25" s="19">
        <v>3.12</v>
      </c>
      <c r="AD25" s="19">
        <v>1.64</v>
      </c>
      <c r="AE25" s="19">
        <v>0.02</v>
      </c>
      <c r="AF25" s="19">
        <v>0.02</v>
      </c>
      <c r="AG25" s="19">
        <v>0.28999999999999998</v>
      </c>
      <c r="AH25" s="19">
        <v>0.39</v>
      </c>
      <c r="AI25" s="19">
        <v>17.88</v>
      </c>
      <c r="AJ25" s="16">
        <v>0</v>
      </c>
      <c r="AK25" s="16">
        <v>25.86</v>
      </c>
      <c r="AL25" s="16">
        <v>21.84</v>
      </c>
      <c r="AM25" s="16">
        <v>28.58</v>
      </c>
      <c r="AN25" s="16">
        <v>26.72</v>
      </c>
      <c r="AO25" s="16">
        <v>8.9600000000000009</v>
      </c>
      <c r="AP25" s="16">
        <v>20.07</v>
      </c>
      <c r="AQ25" s="16">
        <v>4.53</v>
      </c>
      <c r="AR25" s="16">
        <v>23.16</v>
      </c>
      <c r="AS25" s="16">
        <v>30.25</v>
      </c>
      <c r="AT25" s="16">
        <v>38.979999999999997</v>
      </c>
      <c r="AU25" s="16">
        <v>71.28</v>
      </c>
      <c r="AV25" s="16">
        <v>11.88</v>
      </c>
      <c r="AW25" s="16">
        <v>22.18</v>
      </c>
      <c r="AX25" s="16">
        <v>125.01</v>
      </c>
      <c r="AY25" s="16">
        <v>0</v>
      </c>
      <c r="AZ25" s="16">
        <v>24.21</v>
      </c>
      <c r="BA25" s="16">
        <v>26.21</v>
      </c>
      <c r="BB25" s="16">
        <v>21.84</v>
      </c>
      <c r="BC25" s="16">
        <v>8.4600000000000009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0.22</v>
      </c>
      <c r="BL25" s="16">
        <v>0</v>
      </c>
      <c r="BM25" s="16">
        <v>0.14000000000000001</v>
      </c>
      <c r="BN25" s="16">
        <v>0.01</v>
      </c>
      <c r="BO25" s="16">
        <v>0.02</v>
      </c>
      <c r="BP25" s="16">
        <v>0</v>
      </c>
      <c r="BQ25" s="16">
        <v>0</v>
      </c>
      <c r="BR25" s="16">
        <v>0</v>
      </c>
      <c r="BS25" s="16">
        <v>0.84</v>
      </c>
      <c r="BT25" s="16">
        <v>0</v>
      </c>
      <c r="BU25" s="16">
        <v>0</v>
      </c>
      <c r="BV25" s="16">
        <v>2.08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51.93</v>
      </c>
      <c r="CC25" s="20"/>
      <c r="CD25" s="20"/>
      <c r="CE25" s="16">
        <v>3.18</v>
      </c>
      <c r="CG25" s="16">
        <v>15.64</v>
      </c>
      <c r="CH25" s="16">
        <v>7.37</v>
      </c>
      <c r="CI25" s="16">
        <v>11.5</v>
      </c>
      <c r="CJ25" s="16">
        <v>487.6</v>
      </c>
      <c r="CK25" s="16">
        <v>116.75</v>
      </c>
      <c r="CL25" s="16">
        <v>302.18</v>
      </c>
      <c r="CM25" s="16">
        <v>6.06</v>
      </c>
      <c r="CN25" s="16">
        <v>5.75</v>
      </c>
      <c r="CO25" s="16">
        <v>5.91</v>
      </c>
      <c r="CP25" s="16">
        <v>0</v>
      </c>
      <c r="CQ25" s="16">
        <v>0.3</v>
      </c>
      <c r="CR25" s="70"/>
    </row>
    <row r="26" spans="1:96" s="22" customFormat="1" x14ac:dyDescent="0.25">
      <c r="A26" s="73"/>
      <c r="B26" s="74" t="s">
        <v>116</v>
      </c>
      <c r="C26" s="75"/>
      <c r="D26" s="75">
        <v>27.96</v>
      </c>
      <c r="E26" s="75">
        <v>17.399999999999999</v>
      </c>
      <c r="F26" s="75">
        <v>20.05</v>
      </c>
      <c r="G26" s="75">
        <v>13.68</v>
      </c>
      <c r="H26" s="75">
        <v>92.53</v>
      </c>
      <c r="I26" s="75">
        <v>647.17999999999995</v>
      </c>
      <c r="J26" s="75">
        <v>3.84</v>
      </c>
      <c r="K26" s="75">
        <v>8.19</v>
      </c>
      <c r="L26" s="75">
        <v>0</v>
      </c>
      <c r="M26" s="75">
        <v>0</v>
      </c>
      <c r="N26" s="75">
        <v>28.57</v>
      </c>
      <c r="O26" s="75">
        <v>54.32</v>
      </c>
      <c r="P26" s="75">
        <v>9.64</v>
      </c>
      <c r="Q26" s="75">
        <v>0</v>
      </c>
      <c r="R26" s="75">
        <v>0</v>
      </c>
      <c r="S26" s="75">
        <v>1.43</v>
      </c>
      <c r="T26" s="75">
        <v>7.29</v>
      </c>
      <c r="U26" s="75">
        <v>740.9</v>
      </c>
      <c r="V26" s="75">
        <v>1181.08</v>
      </c>
      <c r="W26" s="75">
        <v>110.79</v>
      </c>
      <c r="X26" s="75">
        <v>89.88</v>
      </c>
      <c r="Y26" s="75">
        <v>342.54</v>
      </c>
      <c r="Z26" s="75">
        <v>4.1500000000000004</v>
      </c>
      <c r="AA26" s="75">
        <v>39.799999999999997</v>
      </c>
      <c r="AB26" s="75">
        <v>4442.04</v>
      </c>
      <c r="AC26" s="75">
        <v>922.76</v>
      </c>
      <c r="AD26" s="75">
        <v>8.16</v>
      </c>
      <c r="AE26" s="75">
        <v>0.37</v>
      </c>
      <c r="AF26" s="75">
        <v>0.32</v>
      </c>
      <c r="AG26" s="75">
        <v>6.12</v>
      </c>
      <c r="AH26" s="75">
        <v>12.47</v>
      </c>
      <c r="AI26" s="75">
        <v>72.72</v>
      </c>
      <c r="AJ26" s="76">
        <v>0</v>
      </c>
      <c r="AK26" s="76">
        <v>1494.87</v>
      </c>
      <c r="AL26" s="76">
        <v>1204.58</v>
      </c>
      <c r="AM26" s="76">
        <v>2126.1</v>
      </c>
      <c r="AN26" s="76">
        <v>2152.5500000000002</v>
      </c>
      <c r="AO26" s="76">
        <v>629.73</v>
      </c>
      <c r="AP26" s="76">
        <v>1296.18</v>
      </c>
      <c r="AQ26" s="76">
        <v>306.29000000000002</v>
      </c>
      <c r="AR26" s="76">
        <v>494.23</v>
      </c>
      <c r="AS26" s="76">
        <v>501.28</v>
      </c>
      <c r="AT26" s="76">
        <v>685.06</v>
      </c>
      <c r="AU26" s="76">
        <v>797.28</v>
      </c>
      <c r="AV26" s="76">
        <v>954.11</v>
      </c>
      <c r="AW26" s="76">
        <v>429.11</v>
      </c>
      <c r="AX26" s="76">
        <v>2329.15</v>
      </c>
      <c r="AY26" s="76">
        <v>0.59</v>
      </c>
      <c r="AZ26" s="76">
        <v>628.15</v>
      </c>
      <c r="BA26" s="76">
        <v>447.23</v>
      </c>
      <c r="BB26" s="76">
        <v>325.33</v>
      </c>
      <c r="BC26" s="76">
        <v>185.39</v>
      </c>
      <c r="BD26" s="76">
        <v>0</v>
      </c>
      <c r="BE26" s="76">
        <v>0</v>
      </c>
      <c r="BF26" s="76">
        <v>0</v>
      </c>
      <c r="BG26" s="76">
        <v>0</v>
      </c>
      <c r="BH26" s="76">
        <v>0</v>
      </c>
      <c r="BI26" s="76">
        <v>0</v>
      </c>
      <c r="BJ26" s="76">
        <v>0</v>
      </c>
      <c r="BK26" s="76">
        <v>0.9</v>
      </c>
      <c r="BL26" s="76">
        <v>0</v>
      </c>
      <c r="BM26" s="76">
        <v>0.5</v>
      </c>
      <c r="BN26" s="76">
        <v>0.04</v>
      </c>
      <c r="BO26" s="76">
        <v>0.08</v>
      </c>
      <c r="BP26" s="76">
        <v>0</v>
      </c>
      <c r="BQ26" s="76">
        <v>0</v>
      </c>
      <c r="BR26" s="76">
        <v>0.01</v>
      </c>
      <c r="BS26" s="76">
        <v>3.03</v>
      </c>
      <c r="BT26" s="76">
        <v>0</v>
      </c>
      <c r="BU26" s="76">
        <v>0</v>
      </c>
      <c r="BV26" s="76">
        <v>7.56</v>
      </c>
      <c r="BW26" s="76">
        <v>0.04</v>
      </c>
      <c r="BX26" s="76">
        <v>0</v>
      </c>
      <c r="BY26" s="76">
        <v>0</v>
      </c>
      <c r="BZ26" s="76">
        <v>0</v>
      </c>
      <c r="CA26" s="76">
        <v>0</v>
      </c>
      <c r="CB26" s="76">
        <v>821.83</v>
      </c>
      <c r="CC26" s="72"/>
      <c r="CD26" s="72">
        <f>$I$26/$I$35*100</f>
        <v>47.939259259259252</v>
      </c>
      <c r="CE26" s="76">
        <v>780.13</v>
      </c>
      <c r="CF26" s="76"/>
      <c r="CG26" s="76">
        <v>307.55</v>
      </c>
      <c r="CH26" s="76">
        <v>87.2</v>
      </c>
      <c r="CI26" s="76">
        <v>197.38</v>
      </c>
      <c r="CJ26" s="76">
        <v>7216.52</v>
      </c>
      <c r="CK26" s="76">
        <v>2866.18</v>
      </c>
      <c r="CL26" s="76">
        <v>5041.3500000000004</v>
      </c>
      <c r="CM26" s="76">
        <v>158.27000000000001</v>
      </c>
      <c r="CN26" s="76">
        <v>95.92</v>
      </c>
      <c r="CO26" s="76">
        <v>127.13</v>
      </c>
      <c r="CP26" s="76">
        <v>15</v>
      </c>
      <c r="CQ26" s="76">
        <v>1.55</v>
      </c>
    </row>
    <row r="27" spans="1:96" x14ac:dyDescent="0.25">
      <c r="A27" s="17"/>
      <c r="B27" s="71" t="s">
        <v>117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</row>
    <row r="28" spans="1:96" s="21" customFormat="1" x14ac:dyDescent="0.25">
      <c r="A28" s="17" t="str">
        <f>"8/15"</f>
        <v>8/15</v>
      </c>
      <c r="B28" s="18" t="s">
        <v>102</v>
      </c>
      <c r="C28" s="19" t="str">
        <f>"20"</f>
        <v>20</v>
      </c>
      <c r="D28" s="19">
        <v>1.32</v>
      </c>
      <c r="E28" s="19">
        <v>0</v>
      </c>
      <c r="F28" s="19">
        <v>0.13</v>
      </c>
      <c r="G28" s="19">
        <v>0.13</v>
      </c>
      <c r="H28" s="19">
        <v>9.3800000000000008</v>
      </c>
      <c r="I28" s="19">
        <v>44.780199999999994</v>
      </c>
      <c r="J28" s="19">
        <v>0</v>
      </c>
      <c r="K28" s="19">
        <v>0</v>
      </c>
      <c r="L28" s="19">
        <v>0</v>
      </c>
      <c r="M28" s="19">
        <v>0</v>
      </c>
      <c r="N28" s="19">
        <v>0.22</v>
      </c>
      <c r="O28" s="19">
        <v>9.1199999999999992</v>
      </c>
      <c r="P28" s="19">
        <v>0.04</v>
      </c>
      <c r="Q28" s="19">
        <v>0</v>
      </c>
      <c r="R28" s="19">
        <v>0</v>
      </c>
      <c r="S28" s="19">
        <v>0</v>
      </c>
      <c r="T28" s="19">
        <v>0.36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6">
        <v>0</v>
      </c>
      <c r="AK28" s="16">
        <v>63.86</v>
      </c>
      <c r="AL28" s="16">
        <v>66.47</v>
      </c>
      <c r="AM28" s="16">
        <v>101.79</v>
      </c>
      <c r="AN28" s="16">
        <v>33.76</v>
      </c>
      <c r="AO28" s="16">
        <v>20.010000000000002</v>
      </c>
      <c r="AP28" s="16">
        <v>40.020000000000003</v>
      </c>
      <c r="AQ28" s="16">
        <v>15.14</v>
      </c>
      <c r="AR28" s="16">
        <v>72.38</v>
      </c>
      <c r="AS28" s="16">
        <v>44.89</v>
      </c>
      <c r="AT28" s="16">
        <v>62.64</v>
      </c>
      <c r="AU28" s="16">
        <v>51.68</v>
      </c>
      <c r="AV28" s="16">
        <v>27.14</v>
      </c>
      <c r="AW28" s="16">
        <v>48.02</v>
      </c>
      <c r="AX28" s="16">
        <v>401.59</v>
      </c>
      <c r="AY28" s="16">
        <v>0</v>
      </c>
      <c r="AZ28" s="16">
        <v>130.85</v>
      </c>
      <c r="BA28" s="16">
        <v>56.9</v>
      </c>
      <c r="BB28" s="16">
        <v>37.76</v>
      </c>
      <c r="BC28" s="16">
        <v>29.93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0.02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0.01</v>
      </c>
      <c r="BT28" s="16">
        <v>0</v>
      </c>
      <c r="BU28" s="16">
        <v>0</v>
      </c>
      <c r="BV28" s="16">
        <v>0.06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7.82</v>
      </c>
      <c r="CC28" s="20"/>
      <c r="CD28" s="20"/>
      <c r="CE28" s="16">
        <v>0</v>
      </c>
      <c r="CF28" s="16"/>
      <c r="CG28" s="16">
        <v>0</v>
      </c>
      <c r="CH28" s="16">
        <v>0</v>
      </c>
      <c r="CI28" s="16">
        <v>0</v>
      </c>
      <c r="CJ28" s="16">
        <v>2850</v>
      </c>
      <c r="CK28" s="16">
        <v>1098</v>
      </c>
      <c r="CL28" s="16">
        <v>1974</v>
      </c>
      <c r="CM28" s="16">
        <v>22.8</v>
      </c>
      <c r="CN28" s="16">
        <v>22.8</v>
      </c>
      <c r="CO28" s="16">
        <v>22.8</v>
      </c>
      <c r="CP28" s="16">
        <v>0</v>
      </c>
      <c r="CQ28" s="16">
        <v>0</v>
      </c>
      <c r="CR28" s="69"/>
    </row>
    <row r="29" spans="1:96" s="21" customFormat="1" x14ac:dyDescent="0.25">
      <c r="A29" s="17" t="str">
        <f>"27/10"</f>
        <v>27/10</v>
      </c>
      <c r="B29" s="18" t="s">
        <v>118</v>
      </c>
      <c r="C29" s="19" t="str">
        <f>"200"</f>
        <v>200</v>
      </c>
      <c r="D29" s="19">
        <v>0.08</v>
      </c>
      <c r="E29" s="19">
        <v>0</v>
      </c>
      <c r="F29" s="19">
        <v>0.02</v>
      </c>
      <c r="G29" s="19">
        <v>0.02</v>
      </c>
      <c r="H29" s="19">
        <v>4.95</v>
      </c>
      <c r="I29" s="19">
        <v>19.219472</v>
      </c>
      <c r="J29" s="19">
        <v>0</v>
      </c>
      <c r="K29" s="19">
        <v>0</v>
      </c>
      <c r="L29" s="19">
        <v>0</v>
      </c>
      <c r="M29" s="19">
        <v>0</v>
      </c>
      <c r="N29" s="19">
        <v>4.91</v>
      </c>
      <c r="O29" s="19">
        <v>0</v>
      </c>
      <c r="P29" s="19">
        <v>0.04</v>
      </c>
      <c r="Q29" s="19">
        <v>0</v>
      </c>
      <c r="R29" s="19">
        <v>0</v>
      </c>
      <c r="S29" s="19">
        <v>0</v>
      </c>
      <c r="T29" s="19">
        <v>0.03</v>
      </c>
      <c r="U29" s="19">
        <v>0.05</v>
      </c>
      <c r="V29" s="19">
        <v>0.15</v>
      </c>
      <c r="W29" s="19">
        <v>0.15</v>
      </c>
      <c r="X29" s="19">
        <v>0</v>
      </c>
      <c r="Y29" s="19">
        <v>0</v>
      </c>
      <c r="Z29" s="19">
        <v>0.01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200.04</v>
      </c>
      <c r="CC29" s="20"/>
      <c r="CD29" s="20"/>
      <c r="CE29" s="16">
        <v>0</v>
      </c>
      <c r="CF29" s="16"/>
      <c r="CG29" s="16">
        <v>3.08</v>
      </c>
      <c r="CH29" s="16">
        <v>3.08</v>
      </c>
      <c r="CI29" s="16">
        <v>3.08</v>
      </c>
      <c r="CJ29" s="16">
        <v>341.6</v>
      </c>
      <c r="CK29" s="16">
        <v>136.71</v>
      </c>
      <c r="CL29" s="16">
        <v>239.15</v>
      </c>
      <c r="CM29" s="16">
        <v>33.07</v>
      </c>
      <c r="CN29" s="16">
        <v>19.55</v>
      </c>
      <c r="CO29" s="16">
        <v>26.31</v>
      </c>
      <c r="CP29" s="16">
        <v>5</v>
      </c>
      <c r="CQ29" s="16">
        <v>0</v>
      </c>
      <c r="CR29" s="69"/>
    </row>
    <row r="30" spans="1:96" s="21" customFormat="1" ht="47.25" x14ac:dyDescent="0.25">
      <c r="A30" s="17" t="str">
        <f>"53/3"</f>
        <v>53/3</v>
      </c>
      <c r="B30" s="18" t="s">
        <v>119</v>
      </c>
      <c r="C30" s="19" t="str">
        <f>"100"</f>
        <v>100</v>
      </c>
      <c r="D30" s="19">
        <v>2.79</v>
      </c>
      <c r="E30" s="19">
        <v>0.59</v>
      </c>
      <c r="F30" s="19">
        <v>3.8</v>
      </c>
      <c r="G30" s="19">
        <v>3.28</v>
      </c>
      <c r="H30" s="19">
        <v>11.15</v>
      </c>
      <c r="I30" s="19">
        <v>87.681988731707349</v>
      </c>
      <c r="J30" s="19">
        <v>0.82</v>
      </c>
      <c r="K30" s="19">
        <v>2.2200000000000002</v>
      </c>
      <c r="L30" s="19">
        <v>0</v>
      </c>
      <c r="M30" s="19">
        <v>0</v>
      </c>
      <c r="N30" s="19">
        <v>3.16</v>
      </c>
      <c r="O30" s="19">
        <v>6.4</v>
      </c>
      <c r="P30" s="19">
        <v>1.59</v>
      </c>
      <c r="Q30" s="19">
        <v>0</v>
      </c>
      <c r="R30" s="19">
        <v>0</v>
      </c>
      <c r="S30" s="19">
        <v>0.3</v>
      </c>
      <c r="T30" s="19">
        <v>0.89</v>
      </c>
      <c r="U30" s="19">
        <v>91.14</v>
      </c>
      <c r="V30" s="19">
        <v>181.08</v>
      </c>
      <c r="W30" s="19">
        <v>30.38</v>
      </c>
      <c r="X30" s="19">
        <v>10.25</v>
      </c>
      <c r="Y30" s="19">
        <v>30.32</v>
      </c>
      <c r="Z30" s="19">
        <v>0.61</v>
      </c>
      <c r="AA30" s="19">
        <v>9.76</v>
      </c>
      <c r="AB30" s="19">
        <v>12.68</v>
      </c>
      <c r="AC30" s="19">
        <v>17.829999999999998</v>
      </c>
      <c r="AD30" s="19">
        <v>1.8</v>
      </c>
      <c r="AE30" s="19">
        <v>0.02</v>
      </c>
      <c r="AF30" s="19">
        <v>0.04</v>
      </c>
      <c r="AG30" s="19">
        <v>0.45</v>
      </c>
      <c r="AH30" s="19">
        <v>1.18</v>
      </c>
      <c r="AI30" s="19">
        <v>6.99</v>
      </c>
      <c r="AJ30" s="16">
        <v>0</v>
      </c>
      <c r="AK30" s="16">
        <v>143.88999999999999</v>
      </c>
      <c r="AL30" s="16">
        <v>121.27</v>
      </c>
      <c r="AM30" s="16">
        <v>209.24</v>
      </c>
      <c r="AN30" s="16">
        <v>144.30000000000001</v>
      </c>
      <c r="AO30" s="16">
        <v>60.19</v>
      </c>
      <c r="AP30" s="16">
        <v>107.38</v>
      </c>
      <c r="AQ30" s="16">
        <v>31.57</v>
      </c>
      <c r="AR30" s="16">
        <v>135.97999999999999</v>
      </c>
      <c r="AS30" s="16">
        <v>137.63</v>
      </c>
      <c r="AT30" s="16">
        <v>158.66999999999999</v>
      </c>
      <c r="AU30" s="16">
        <v>248.69</v>
      </c>
      <c r="AV30" s="16">
        <v>70.790000000000006</v>
      </c>
      <c r="AW30" s="16">
        <v>108.23</v>
      </c>
      <c r="AX30" s="16">
        <v>646.80999999999995</v>
      </c>
      <c r="AY30" s="16">
        <v>0.61</v>
      </c>
      <c r="AZ30" s="16">
        <v>177.68</v>
      </c>
      <c r="BA30" s="16">
        <v>151.63</v>
      </c>
      <c r="BB30" s="16">
        <v>95.33</v>
      </c>
      <c r="BC30" s="16">
        <v>54.13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0.18</v>
      </c>
      <c r="BL30" s="16">
        <v>0</v>
      </c>
      <c r="BM30" s="16">
        <v>0.12</v>
      </c>
      <c r="BN30" s="16">
        <v>0.01</v>
      </c>
      <c r="BO30" s="16">
        <v>0.02</v>
      </c>
      <c r="BP30" s="16">
        <v>0</v>
      </c>
      <c r="BQ30" s="16">
        <v>0</v>
      </c>
      <c r="BR30" s="16">
        <v>0</v>
      </c>
      <c r="BS30" s="16">
        <v>0.67</v>
      </c>
      <c r="BT30" s="16">
        <v>0</v>
      </c>
      <c r="BU30" s="16">
        <v>0</v>
      </c>
      <c r="BV30" s="16">
        <v>1.83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93.82</v>
      </c>
      <c r="CC30" s="20"/>
      <c r="CD30" s="20"/>
      <c r="CE30" s="16">
        <v>11.87</v>
      </c>
      <c r="CF30" s="16"/>
      <c r="CG30" s="16">
        <v>1.79</v>
      </c>
      <c r="CH30" s="16">
        <v>0.79</v>
      </c>
      <c r="CI30" s="16">
        <v>1.29</v>
      </c>
      <c r="CJ30" s="16">
        <v>113.53</v>
      </c>
      <c r="CK30" s="16">
        <v>43.24</v>
      </c>
      <c r="CL30" s="16">
        <v>78.38</v>
      </c>
      <c r="CM30" s="16">
        <v>2.0099999999999998</v>
      </c>
      <c r="CN30" s="16">
        <v>1.81</v>
      </c>
      <c r="CO30" s="16">
        <v>1.91</v>
      </c>
      <c r="CP30" s="16">
        <v>0</v>
      </c>
      <c r="CQ30" s="16">
        <v>0.24</v>
      </c>
      <c r="CR30" s="69"/>
    </row>
    <row r="31" spans="1:96" s="21" customFormat="1" ht="31.5" x14ac:dyDescent="0.25">
      <c r="A31" s="17" t="str">
        <f>"4/11"</f>
        <v>4/11</v>
      </c>
      <c r="B31" s="18" t="s">
        <v>120</v>
      </c>
      <c r="C31" s="19" t="str">
        <f>"10"</f>
        <v>10</v>
      </c>
      <c r="D31" s="19">
        <v>7.0000000000000007E-2</v>
      </c>
      <c r="E31" s="19">
        <v>0</v>
      </c>
      <c r="F31" s="19">
        <v>0.45</v>
      </c>
      <c r="G31" s="19">
        <v>0.45</v>
      </c>
      <c r="H31" s="19">
        <v>0.48</v>
      </c>
      <c r="I31" s="19">
        <v>6.1243595500000003</v>
      </c>
      <c r="J31" s="19">
        <v>0.06</v>
      </c>
      <c r="K31" s="19">
        <v>0.28999999999999998</v>
      </c>
      <c r="L31" s="19">
        <v>0</v>
      </c>
      <c r="M31" s="19">
        <v>0</v>
      </c>
      <c r="N31" s="19">
        <v>0.13</v>
      </c>
      <c r="O31" s="19">
        <v>0.28999999999999998</v>
      </c>
      <c r="P31" s="19">
        <v>0.06</v>
      </c>
      <c r="Q31" s="19">
        <v>0</v>
      </c>
      <c r="R31" s="19">
        <v>0</v>
      </c>
      <c r="S31" s="19">
        <v>0</v>
      </c>
      <c r="T31" s="19">
        <v>0.12</v>
      </c>
      <c r="U31" s="19">
        <v>38.57</v>
      </c>
      <c r="V31" s="19">
        <v>3.75</v>
      </c>
      <c r="W31" s="19">
        <v>0.91</v>
      </c>
      <c r="X31" s="19">
        <v>0.54</v>
      </c>
      <c r="Y31" s="19">
        <v>1.33</v>
      </c>
      <c r="Z31" s="19">
        <v>0.02</v>
      </c>
      <c r="AA31" s="19">
        <v>0</v>
      </c>
      <c r="AB31" s="19">
        <v>108</v>
      </c>
      <c r="AC31" s="19">
        <v>20</v>
      </c>
      <c r="AD31" s="19">
        <v>0.21</v>
      </c>
      <c r="AE31" s="19">
        <v>0</v>
      </c>
      <c r="AF31" s="19">
        <v>0</v>
      </c>
      <c r="AG31" s="19">
        <v>0.01</v>
      </c>
      <c r="AH31" s="19">
        <v>0.03</v>
      </c>
      <c r="AI31" s="19">
        <v>0.05</v>
      </c>
      <c r="AJ31" s="16">
        <v>0</v>
      </c>
      <c r="AK31" s="16">
        <v>2.5</v>
      </c>
      <c r="AL31" s="16">
        <v>2.2400000000000002</v>
      </c>
      <c r="AM31" s="16">
        <v>3.99</v>
      </c>
      <c r="AN31" s="16">
        <v>1.48</v>
      </c>
      <c r="AO31" s="16">
        <v>0.76</v>
      </c>
      <c r="AP31" s="16">
        <v>1.69</v>
      </c>
      <c r="AQ31" s="16">
        <v>0.52</v>
      </c>
      <c r="AR31" s="16">
        <v>2.5099999999999998</v>
      </c>
      <c r="AS31" s="16">
        <v>1.93</v>
      </c>
      <c r="AT31" s="16">
        <v>2.17</v>
      </c>
      <c r="AU31" s="16">
        <v>2.82</v>
      </c>
      <c r="AV31" s="16">
        <v>1.02</v>
      </c>
      <c r="AW31" s="16">
        <v>1.83</v>
      </c>
      <c r="AX31" s="16">
        <v>15.89</v>
      </c>
      <c r="AY31" s="16">
        <v>0</v>
      </c>
      <c r="AZ31" s="16">
        <v>4.57</v>
      </c>
      <c r="BA31" s="16">
        <v>2.5299999999999998</v>
      </c>
      <c r="BB31" s="16">
        <v>1.28</v>
      </c>
      <c r="BC31" s="16">
        <v>1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0.03</v>
      </c>
      <c r="BL31" s="16">
        <v>0</v>
      </c>
      <c r="BM31" s="16">
        <v>0.02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0.11</v>
      </c>
      <c r="BT31" s="16">
        <v>0</v>
      </c>
      <c r="BU31" s="16">
        <v>0</v>
      </c>
      <c r="BV31" s="16">
        <v>0.26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9.9499999999999993</v>
      </c>
      <c r="CC31" s="20"/>
      <c r="CD31" s="20"/>
      <c r="CE31" s="16">
        <v>18</v>
      </c>
      <c r="CF31" s="16"/>
      <c r="CG31" s="16">
        <v>4.16</v>
      </c>
      <c r="CH31" s="16">
        <v>2.16</v>
      </c>
      <c r="CI31" s="16">
        <v>3.16</v>
      </c>
      <c r="CJ31" s="16">
        <v>32.18</v>
      </c>
      <c r="CK31" s="16">
        <v>10.33</v>
      </c>
      <c r="CL31" s="16">
        <v>21.26</v>
      </c>
      <c r="CM31" s="16">
        <v>1.1200000000000001</v>
      </c>
      <c r="CN31" s="16">
        <v>0.64</v>
      </c>
      <c r="CO31" s="16">
        <v>0.89</v>
      </c>
      <c r="CP31" s="16">
        <v>0</v>
      </c>
      <c r="CQ31" s="16">
        <v>0.1</v>
      </c>
      <c r="CR31" s="69"/>
    </row>
    <row r="32" spans="1:96" s="16" customFormat="1" x14ac:dyDescent="0.25">
      <c r="A32" s="17" t="str">
        <f>"23/12"</f>
        <v>23/12</v>
      </c>
      <c r="B32" s="18" t="s">
        <v>121</v>
      </c>
      <c r="C32" s="19" t="str">
        <f>"40"</f>
        <v>40</v>
      </c>
      <c r="D32" s="19">
        <v>2.4300000000000002</v>
      </c>
      <c r="E32" s="19">
        <v>0.54</v>
      </c>
      <c r="F32" s="19">
        <v>2.9</v>
      </c>
      <c r="G32" s="19">
        <v>2</v>
      </c>
      <c r="H32" s="19">
        <v>22.4</v>
      </c>
      <c r="I32" s="19">
        <v>123.39848389333321</v>
      </c>
      <c r="J32" s="19">
        <v>0.87</v>
      </c>
      <c r="K32" s="19">
        <v>1.18</v>
      </c>
      <c r="L32" s="19">
        <v>0</v>
      </c>
      <c r="M32" s="19">
        <v>0</v>
      </c>
      <c r="N32" s="19">
        <v>10.34</v>
      </c>
      <c r="O32" s="19">
        <v>11.46</v>
      </c>
      <c r="P32" s="19">
        <v>0.6</v>
      </c>
      <c r="Q32" s="19">
        <v>0</v>
      </c>
      <c r="R32" s="19">
        <v>0</v>
      </c>
      <c r="S32" s="19">
        <v>0.04</v>
      </c>
      <c r="T32" s="19">
        <v>0.17</v>
      </c>
      <c r="U32" s="19">
        <v>8.51</v>
      </c>
      <c r="V32" s="19">
        <v>31.86</v>
      </c>
      <c r="W32" s="19">
        <v>9.67</v>
      </c>
      <c r="X32" s="19">
        <v>3.7</v>
      </c>
      <c r="Y32" s="19">
        <v>23.62</v>
      </c>
      <c r="Z32" s="19">
        <v>0.28999999999999998</v>
      </c>
      <c r="AA32" s="19">
        <v>9.6</v>
      </c>
      <c r="AB32" s="19">
        <v>3.75</v>
      </c>
      <c r="AC32" s="19">
        <v>16.8</v>
      </c>
      <c r="AD32" s="19">
        <v>1.1200000000000001</v>
      </c>
      <c r="AE32" s="19">
        <v>0.02</v>
      </c>
      <c r="AF32" s="19">
        <v>0.03</v>
      </c>
      <c r="AG32" s="19">
        <v>0.19</v>
      </c>
      <c r="AH32" s="19">
        <v>0.74</v>
      </c>
      <c r="AI32" s="19">
        <v>0.01</v>
      </c>
      <c r="AJ32" s="16">
        <v>0</v>
      </c>
      <c r="AK32" s="16">
        <v>167.17</v>
      </c>
      <c r="AL32" s="16">
        <v>140.53</v>
      </c>
      <c r="AM32" s="16">
        <v>266.43</v>
      </c>
      <c r="AN32" s="16">
        <v>164.03</v>
      </c>
      <c r="AO32" s="16">
        <v>69.59</v>
      </c>
      <c r="AP32" s="16">
        <v>121.92</v>
      </c>
      <c r="AQ32" s="16">
        <v>38.409999999999997</v>
      </c>
      <c r="AR32" s="16">
        <v>158.9</v>
      </c>
      <c r="AS32" s="16">
        <v>144.86000000000001</v>
      </c>
      <c r="AT32" s="16">
        <v>165.57</v>
      </c>
      <c r="AU32" s="16">
        <v>209.57</v>
      </c>
      <c r="AV32" s="16">
        <v>85.73</v>
      </c>
      <c r="AW32" s="16">
        <v>128.91</v>
      </c>
      <c r="AX32" s="16">
        <v>787.82</v>
      </c>
      <c r="AY32" s="16">
        <v>0.56000000000000005</v>
      </c>
      <c r="AZ32" s="16">
        <v>237.25</v>
      </c>
      <c r="BA32" s="16">
        <v>172.43</v>
      </c>
      <c r="BB32" s="16">
        <v>100.38</v>
      </c>
      <c r="BC32" s="16">
        <v>64.19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0.1</v>
      </c>
      <c r="BL32" s="16">
        <v>0</v>
      </c>
      <c r="BM32" s="16">
        <v>7.0000000000000007E-2</v>
      </c>
      <c r="BN32" s="16">
        <v>0</v>
      </c>
      <c r="BO32" s="16">
        <v>0.01</v>
      </c>
      <c r="BP32" s="16">
        <v>0</v>
      </c>
      <c r="BQ32" s="16">
        <v>0</v>
      </c>
      <c r="BR32" s="16">
        <v>0</v>
      </c>
      <c r="BS32" s="16">
        <v>0.38</v>
      </c>
      <c r="BT32" s="16">
        <v>0</v>
      </c>
      <c r="BU32" s="16">
        <v>0</v>
      </c>
      <c r="BV32" s="16">
        <v>1.08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16.309999999999999</v>
      </c>
      <c r="CC32" s="20"/>
      <c r="CD32" s="20"/>
      <c r="CE32" s="16">
        <v>10.23</v>
      </c>
      <c r="CG32" s="16">
        <v>4.47</v>
      </c>
      <c r="CH32" s="16">
        <v>2.2000000000000002</v>
      </c>
      <c r="CI32" s="16">
        <v>3.33</v>
      </c>
      <c r="CJ32" s="16">
        <v>1096.8</v>
      </c>
      <c r="CK32" s="16">
        <v>532.29</v>
      </c>
      <c r="CL32" s="16">
        <v>814.55</v>
      </c>
      <c r="CM32" s="16">
        <v>8.58</v>
      </c>
      <c r="CN32" s="16">
        <v>6.08</v>
      </c>
      <c r="CO32" s="16">
        <v>7.36</v>
      </c>
      <c r="CP32" s="16">
        <v>10.88</v>
      </c>
      <c r="CQ32" s="16">
        <v>0</v>
      </c>
      <c r="CR32" s="70"/>
    </row>
    <row r="33" spans="1:95" s="22" customFormat="1" ht="31.5" x14ac:dyDescent="0.25">
      <c r="A33" s="73"/>
      <c r="B33" s="74" t="s">
        <v>122</v>
      </c>
      <c r="C33" s="75"/>
      <c r="D33" s="75">
        <v>6.7</v>
      </c>
      <c r="E33" s="75">
        <v>1.1299999999999999</v>
      </c>
      <c r="F33" s="75">
        <v>7.3</v>
      </c>
      <c r="G33" s="75">
        <v>5.88</v>
      </c>
      <c r="H33" s="75">
        <v>48.35</v>
      </c>
      <c r="I33" s="75">
        <v>281.2</v>
      </c>
      <c r="J33" s="75">
        <v>1.75</v>
      </c>
      <c r="K33" s="75">
        <v>3.69</v>
      </c>
      <c r="L33" s="75">
        <v>0</v>
      </c>
      <c r="M33" s="75">
        <v>0</v>
      </c>
      <c r="N33" s="75">
        <v>18.75</v>
      </c>
      <c r="O33" s="75">
        <v>27.27</v>
      </c>
      <c r="P33" s="75">
        <v>2.33</v>
      </c>
      <c r="Q33" s="75">
        <v>0</v>
      </c>
      <c r="R33" s="75">
        <v>0</v>
      </c>
      <c r="S33" s="75">
        <v>0.35</v>
      </c>
      <c r="T33" s="75">
        <v>1.57</v>
      </c>
      <c r="U33" s="75">
        <v>138.27000000000001</v>
      </c>
      <c r="V33" s="75">
        <v>216.84</v>
      </c>
      <c r="W33" s="75">
        <v>41.11</v>
      </c>
      <c r="X33" s="75">
        <v>14.49</v>
      </c>
      <c r="Y33" s="75">
        <v>55.27</v>
      </c>
      <c r="Z33" s="75">
        <v>0.94</v>
      </c>
      <c r="AA33" s="75">
        <v>19.36</v>
      </c>
      <c r="AB33" s="75">
        <v>124.44</v>
      </c>
      <c r="AC33" s="75">
        <v>54.63</v>
      </c>
      <c r="AD33" s="75">
        <v>3.12</v>
      </c>
      <c r="AE33" s="75">
        <v>0.05</v>
      </c>
      <c r="AF33" s="75">
        <v>7.0000000000000007E-2</v>
      </c>
      <c r="AG33" s="75">
        <v>0.65</v>
      </c>
      <c r="AH33" s="75">
        <v>1.95</v>
      </c>
      <c r="AI33" s="75">
        <v>7.04</v>
      </c>
      <c r="AJ33" s="76">
        <v>0</v>
      </c>
      <c r="AK33" s="76">
        <v>377.42</v>
      </c>
      <c r="AL33" s="76">
        <v>330.5</v>
      </c>
      <c r="AM33" s="76">
        <v>581.45000000000005</v>
      </c>
      <c r="AN33" s="76">
        <v>343.57</v>
      </c>
      <c r="AO33" s="76">
        <v>150.55000000000001</v>
      </c>
      <c r="AP33" s="76">
        <v>271.01</v>
      </c>
      <c r="AQ33" s="76">
        <v>85.64</v>
      </c>
      <c r="AR33" s="76">
        <v>369.78</v>
      </c>
      <c r="AS33" s="76">
        <v>329.31</v>
      </c>
      <c r="AT33" s="76">
        <v>389.04</v>
      </c>
      <c r="AU33" s="76">
        <v>512.76</v>
      </c>
      <c r="AV33" s="76">
        <v>184.68</v>
      </c>
      <c r="AW33" s="76">
        <v>286.99</v>
      </c>
      <c r="AX33" s="76">
        <v>1852.1</v>
      </c>
      <c r="AY33" s="76">
        <v>1.17</v>
      </c>
      <c r="AZ33" s="76">
        <v>550.35</v>
      </c>
      <c r="BA33" s="76">
        <v>383.48</v>
      </c>
      <c r="BB33" s="76">
        <v>234.75</v>
      </c>
      <c r="BC33" s="76">
        <v>149.25</v>
      </c>
      <c r="BD33" s="76">
        <v>0</v>
      </c>
      <c r="BE33" s="76">
        <v>0</v>
      </c>
      <c r="BF33" s="76">
        <v>0</v>
      </c>
      <c r="BG33" s="76">
        <v>0</v>
      </c>
      <c r="BH33" s="76">
        <v>0</v>
      </c>
      <c r="BI33" s="76">
        <v>0</v>
      </c>
      <c r="BJ33" s="76">
        <v>0</v>
      </c>
      <c r="BK33" s="76">
        <v>0.33</v>
      </c>
      <c r="BL33" s="76">
        <v>0</v>
      </c>
      <c r="BM33" s="76">
        <v>0.2</v>
      </c>
      <c r="BN33" s="76">
        <v>0.01</v>
      </c>
      <c r="BO33" s="76">
        <v>0.03</v>
      </c>
      <c r="BP33" s="76">
        <v>0</v>
      </c>
      <c r="BQ33" s="76">
        <v>0</v>
      </c>
      <c r="BR33" s="76">
        <v>0</v>
      </c>
      <c r="BS33" s="76">
        <v>1.17</v>
      </c>
      <c r="BT33" s="76">
        <v>0</v>
      </c>
      <c r="BU33" s="76">
        <v>0</v>
      </c>
      <c r="BV33" s="76">
        <v>3.23</v>
      </c>
      <c r="BW33" s="76">
        <v>0.01</v>
      </c>
      <c r="BX33" s="76">
        <v>0</v>
      </c>
      <c r="BY33" s="76">
        <v>0</v>
      </c>
      <c r="BZ33" s="76">
        <v>0</v>
      </c>
      <c r="CA33" s="76">
        <v>0</v>
      </c>
      <c r="CB33" s="76">
        <v>327.94</v>
      </c>
      <c r="CC33" s="72"/>
      <c r="CD33" s="72">
        <f>$I$33/$I$35*100</f>
        <v>20.829629629629629</v>
      </c>
      <c r="CE33" s="76">
        <v>40.1</v>
      </c>
      <c r="CF33" s="76"/>
      <c r="CG33" s="76">
        <v>13.5</v>
      </c>
      <c r="CH33" s="76">
        <v>8.24</v>
      </c>
      <c r="CI33" s="76">
        <v>10.87</v>
      </c>
      <c r="CJ33" s="76">
        <v>4434.1099999999997</v>
      </c>
      <c r="CK33" s="76">
        <v>1820.57</v>
      </c>
      <c r="CL33" s="76">
        <v>3127.34</v>
      </c>
      <c r="CM33" s="76">
        <v>67.58</v>
      </c>
      <c r="CN33" s="76">
        <v>50.89</v>
      </c>
      <c r="CO33" s="76">
        <v>59.27</v>
      </c>
      <c r="CP33" s="76">
        <v>15.88</v>
      </c>
      <c r="CQ33" s="76">
        <v>0.34</v>
      </c>
    </row>
    <row r="34" spans="1:95" s="22" customFormat="1" x14ac:dyDescent="0.25">
      <c r="A34" s="73"/>
      <c r="B34" s="74" t="s">
        <v>123</v>
      </c>
      <c r="C34" s="75"/>
      <c r="D34" s="75">
        <v>44.84</v>
      </c>
      <c r="E34" s="75">
        <v>18.579999999999998</v>
      </c>
      <c r="F34" s="75">
        <v>37.64</v>
      </c>
      <c r="G34" s="75">
        <v>22.29</v>
      </c>
      <c r="H34" s="75">
        <v>211.5</v>
      </c>
      <c r="I34" s="75">
        <v>1341.68</v>
      </c>
      <c r="J34" s="75">
        <v>11.6</v>
      </c>
      <c r="K34" s="75">
        <v>12.15</v>
      </c>
      <c r="L34" s="75">
        <v>0</v>
      </c>
      <c r="M34" s="75">
        <v>0</v>
      </c>
      <c r="N34" s="75">
        <v>61.76</v>
      </c>
      <c r="O34" s="75">
        <v>133.04</v>
      </c>
      <c r="P34" s="75">
        <v>16.7</v>
      </c>
      <c r="Q34" s="75">
        <v>0</v>
      </c>
      <c r="R34" s="75">
        <v>0</v>
      </c>
      <c r="S34" s="75">
        <v>3.35</v>
      </c>
      <c r="T34" s="75">
        <v>10.94</v>
      </c>
      <c r="U34" s="75">
        <v>1040.06</v>
      </c>
      <c r="V34" s="75">
        <v>1738.08</v>
      </c>
      <c r="W34" s="75">
        <v>207.35</v>
      </c>
      <c r="X34" s="75">
        <v>169.98</v>
      </c>
      <c r="Y34" s="75">
        <v>569.78</v>
      </c>
      <c r="Z34" s="75">
        <v>7.15</v>
      </c>
      <c r="AA34" s="75">
        <v>97.38</v>
      </c>
      <c r="AB34" s="75">
        <v>4661.2700000000004</v>
      </c>
      <c r="AC34" s="75">
        <v>1058.17</v>
      </c>
      <c r="AD34" s="75">
        <v>11.81</v>
      </c>
      <c r="AE34" s="75">
        <v>0.68</v>
      </c>
      <c r="AF34" s="75">
        <v>0.45</v>
      </c>
      <c r="AG34" s="75">
        <v>7.89</v>
      </c>
      <c r="AH34" s="75">
        <v>18.059999999999999</v>
      </c>
      <c r="AI34" s="75">
        <v>140.54</v>
      </c>
      <c r="AJ34" s="76">
        <v>0</v>
      </c>
      <c r="AK34" s="76">
        <v>2292.5500000000002</v>
      </c>
      <c r="AL34" s="76">
        <v>1922.87</v>
      </c>
      <c r="AM34" s="76">
        <v>3872.95</v>
      </c>
      <c r="AN34" s="76">
        <v>2764.78</v>
      </c>
      <c r="AO34" s="76">
        <v>1015.02</v>
      </c>
      <c r="AP34" s="76">
        <v>1895.17</v>
      </c>
      <c r="AQ34" s="76">
        <v>537.62</v>
      </c>
      <c r="AR34" s="76">
        <v>1360.1</v>
      </c>
      <c r="AS34" s="76">
        <v>1648.28</v>
      </c>
      <c r="AT34" s="76">
        <v>1482.01</v>
      </c>
      <c r="AU34" s="76">
        <v>1904.29</v>
      </c>
      <c r="AV34" s="76">
        <v>1359.99</v>
      </c>
      <c r="AW34" s="76">
        <v>1050.69</v>
      </c>
      <c r="AX34" s="76">
        <v>6176.38</v>
      </c>
      <c r="AY34" s="76">
        <v>1.76</v>
      </c>
      <c r="AZ34" s="76">
        <v>1900.6</v>
      </c>
      <c r="BA34" s="76">
        <v>1392.83</v>
      </c>
      <c r="BB34" s="76">
        <v>891.97</v>
      </c>
      <c r="BC34" s="76">
        <v>496</v>
      </c>
      <c r="BD34" s="76">
        <v>0.36</v>
      </c>
      <c r="BE34" s="76">
        <v>0.08</v>
      </c>
      <c r="BF34" s="76">
        <v>7.0000000000000007E-2</v>
      </c>
      <c r="BG34" s="76">
        <v>0.18</v>
      </c>
      <c r="BH34" s="76">
        <v>0.23</v>
      </c>
      <c r="BI34" s="76">
        <v>0.75</v>
      </c>
      <c r="BJ34" s="76">
        <v>0</v>
      </c>
      <c r="BK34" s="76">
        <v>3.74</v>
      </c>
      <c r="BL34" s="76">
        <v>0</v>
      </c>
      <c r="BM34" s="76">
        <v>1.45</v>
      </c>
      <c r="BN34" s="76">
        <v>7.0000000000000007E-2</v>
      </c>
      <c r="BO34" s="76">
        <v>0.11</v>
      </c>
      <c r="BP34" s="76">
        <v>0</v>
      </c>
      <c r="BQ34" s="76">
        <v>0.08</v>
      </c>
      <c r="BR34" s="76">
        <v>0.28999999999999998</v>
      </c>
      <c r="BS34" s="76">
        <v>6.7</v>
      </c>
      <c r="BT34" s="76">
        <v>0</v>
      </c>
      <c r="BU34" s="76">
        <v>0</v>
      </c>
      <c r="BV34" s="76">
        <v>12.25</v>
      </c>
      <c r="BW34" s="76">
        <v>7.0000000000000007E-2</v>
      </c>
      <c r="BX34" s="76">
        <v>0</v>
      </c>
      <c r="BY34" s="76">
        <v>0</v>
      </c>
      <c r="BZ34" s="76">
        <v>0</v>
      </c>
      <c r="CA34" s="76">
        <v>0</v>
      </c>
      <c r="CB34" s="76">
        <v>1585.23</v>
      </c>
      <c r="CC34" s="72"/>
      <c r="CD34" s="72"/>
      <c r="CE34" s="76">
        <v>874.26</v>
      </c>
      <c r="CF34" s="76"/>
      <c r="CG34" s="76">
        <v>338.85</v>
      </c>
      <c r="CH34" s="76">
        <v>108.91</v>
      </c>
      <c r="CI34" s="76">
        <v>223.88</v>
      </c>
      <c r="CJ34" s="76">
        <v>14296.76</v>
      </c>
      <c r="CK34" s="76">
        <v>5886.15</v>
      </c>
      <c r="CL34" s="76">
        <v>10091.459999999999</v>
      </c>
      <c r="CM34" s="76">
        <v>343.52</v>
      </c>
      <c r="CN34" s="76">
        <v>237.74</v>
      </c>
      <c r="CO34" s="76">
        <v>290.7</v>
      </c>
      <c r="CP34" s="76">
        <v>35.76</v>
      </c>
      <c r="CQ34" s="76">
        <v>2.25</v>
      </c>
    </row>
    <row r="35" spans="1:95" ht="47.25" x14ac:dyDescent="0.25">
      <c r="A35" s="17"/>
      <c r="B35" s="18" t="s">
        <v>124</v>
      </c>
      <c r="C35" s="19"/>
      <c r="D35" s="19">
        <v>40.5</v>
      </c>
      <c r="E35" s="19">
        <v>0</v>
      </c>
      <c r="F35" s="19">
        <v>45</v>
      </c>
      <c r="G35" s="19">
        <v>0</v>
      </c>
      <c r="H35" s="19">
        <v>195.75</v>
      </c>
      <c r="I35" s="19">
        <v>1350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375</v>
      </c>
      <c r="AD35" s="19">
        <v>0</v>
      </c>
      <c r="AE35" s="19">
        <v>0.67500000000000004</v>
      </c>
      <c r="AF35" s="19">
        <v>0.75</v>
      </c>
      <c r="AG35" s="19"/>
      <c r="AH35" s="19"/>
      <c r="AI35" s="19">
        <v>37.5</v>
      </c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20"/>
      <c r="CD35" s="20"/>
      <c r="CE35" s="16"/>
      <c r="CF35" s="16"/>
      <c r="CG35" s="16"/>
      <c r="CH35" s="16"/>
      <c r="CI35" s="16">
        <v>0</v>
      </c>
      <c r="CJ35" s="16"/>
      <c r="CK35" s="16"/>
      <c r="CL35" s="16">
        <v>0</v>
      </c>
      <c r="CM35" s="16"/>
      <c r="CN35" s="16"/>
      <c r="CO35" s="16">
        <v>0</v>
      </c>
      <c r="CP35" s="16"/>
      <c r="CQ35" s="16"/>
    </row>
    <row r="36" spans="1:95" x14ac:dyDescent="0.25">
      <c r="A36" s="17"/>
      <c r="B36" s="18" t="s">
        <v>125</v>
      </c>
      <c r="C36" s="19"/>
      <c r="D36" s="19">
        <f t="shared" ref="D36:I36" si="0">D34-D35</f>
        <v>4.3400000000000034</v>
      </c>
      <c r="E36" s="19">
        <f t="shared" si="0"/>
        <v>18.579999999999998</v>
      </c>
      <c r="F36" s="19">
        <f t="shared" si="0"/>
        <v>-7.3599999999999994</v>
      </c>
      <c r="G36" s="19">
        <f t="shared" si="0"/>
        <v>22.29</v>
      </c>
      <c r="H36" s="19">
        <f t="shared" si="0"/>
        <v>15.75</v>
      </c>
      <c r="I36" s="19">
        <f t="shared" si="0"/>
        <v>-8.3199999999999363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>
        <f t="shared" ref="V36:AF36" si="1">V34-V35</f>
        <v>1738.08</v>
      </c>
      <c r="W36" s="19">
        <f t="shared" si="1"/>
        <v>207.35</v>
      </c>
      <c r="X36" s="19">
        <f t="shared" si="1"/>
        <v>169.98</v>
      </c>
      <c r="Y36" s="19">
        <f t="shared" si="1"/>
        <v>569.78</v>
      </c>
      <c r="Z36" s="19">
        <f t="shared" si="1"/>
        <v>7.15</v>
      </c>
      <c r="AA36" s="19">
        <f t="shared" si="1"/>
        <v>97.38</v>
      </c>
      <c r="AB36" s="19">
        <f t="shared" si="1"/>
        <v>4661.2700000000004</v>
      </c>
      <c r="AC36" s="19">
        <f t="shared" si="1"/>
        <v>683.17000000000007</v>
      </c>
      <c r="AD36" s="19">
        <f t="shared" si="1"/>
        <v>11.81</v>
      </c>
      <c r="AE36" s="19">
        <f t="shared" si="1"/>
        <v>5.0000000000000044E-3</v>
      </c>
      <c r="AF36" s="19">
        <f t="shared" si="1"/>
        <v>-0.3</v>
      </c>
      <c r="AG36" s="19"/>
      <c r="AH36" s="19"/>
      <c r="AI36" s="19">
        <f>AI34-AI35</f>
        <v>103.03999999999999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0"/>
      <c r="CD36" s="20"/>
      <c r="CE36" s="16"/>
      <c r="CF36" s="16"/>
      <c r="CG36" s="16"/>
      <c r="CH36" s="16"/>
      <c r="CI36" s="16">
        <f>CI34-CI35</f>
        <v>223.88</v>
      </c>
      <c r="CJ36" s="16"/>
      <c r="CK36" s="16"/>
      <c r="CL36" s="16">
        <f>CL34-CL35</f>
        <v>10091.459999999999</v>
      </c>
      <c r="CM36" s="16"/>
      <c r="CN36" s="16"/>
      <c r="CO36" s="16">
        <f>CO34-CO35</f>
        <v>290.7</v>
      </c>
      <c r="CP36" s="16"/>
      <c r="CQ36" s="16"/>
    </row>
    <row r="37" spans="1:95" ht="31.5" x14ac:dyDescent="0.25">
      <c r="A37" s="17"/>
      <c r="B37" s="18" t="s">
        <v>126</v>
      </c>
      <c r="C37" s="19"/>
      <c r="D37" s="19">
        <v>14</v>
      </c>
      <c r="E37" s="19"/>
      <c r="F37" s="19">
        <v>26</v>
      </c>
      <c r="G37" s="19"/>
      <c r="H37" s="19">
        <v>60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20"/>
      <c r="CD37" s="20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128</v>
      </c>
      <c r="B1" s="81" t="s">
        <v>129</v>
      </c>
      <c r="C1" s="82"/>
      <c r="D1" s="83"/>
      <c r="E1" s="24" t="s">
        <v>130</v>
      </c>
      <c r="F1" s="25"/>
      <c r="I1" s="24" t="s">
        <v>131</v>
      </c>
      <c r="J1" s="26"/>
    </row>
    <row r="2" spans="1:10" ht="7.5" customHeight="1" thickBot="1" x14ac:dyDescent="0.3"/>
    <row r="3" spans="1:10" ht="15.75" thickBot="1" x14ac:dyDescent="0.3">
      <c r="A3" s="27" t="s">
        <v>132</v>
      </c>
      <c r="B3" s="28" t="s">
        <v>133</v>
      </c>
      <c r="C3" s="28" t="s">
        <v>134</v>
      </c>
      <c r="D3" s="28" t="s">
        <v>135</v>
      </c>
      <c r="E3" s="28" t="s">
        <v>136</v>
      </c>
      <c r="F3" s="28" t="s">
        <v>137</v>
      </c>
      <c r="G3" s="28" t="s">
        <v>138</v>
      </c>
      <c r="H3" s="28" t="s">
        <v>139</v>
      </c>
      <c r="I3" s="28" t="s">
        <v>140</v>
      </c>
      <c r="J3" s="29" t="s">
        <v>141</v>
      </c>
    </row>
    <row r="4" spans="1:10" x14ac:dyDescent="0.25">
      <c r="A4" s="30" t="s">
        <v>101</v>
      </c>
      <c r="B4" s="31" t="s">
        <v>142</v>
      </c>
      <c r="C4" s="64" t="s">
        <v>129</v>
      </c>
      <c r="D4" s="33" t="s">
        <v>102</v>
      </c>
      <c r="E4" s="34">
        <v>20</v>
      </c>
      <c r="F4" s="35"/>
      <c r="G4" s="34">
        <v>44.780199999999994</v>
      </c>
      <c r="H4" s="34">
        <v>1.32</v>
      </c>
      <c r="I4" s="34">
        <v>0.13</v>
      </c>
      <c r="J4" s="36">
        <v>9.3800000000000008</v>
      </c>
    </row>
    <row r="5" spans="1:10" x14ac:dyDescent="0.25">
      <c r="A5" s="37"/>
      <c r="B5" s="38"/>
      <c r="C5" s="65" t="s">
        <v>158</v>
      </c>
      <c r="D5" s="39" t="s">
        <v>103</v>
      </c>
      <c r="E5" s="40">
        <v>200</v>
      </c>
      <c r="F5" s="41"/>
      <c r="G5" s="40">
        <v>20.530314146341471</v>
      </c>
      <c r="H5" s="40">
        <v>0.12</v>
      </c>
      <c r="I5" s="40">
        <v>0.02</v>
      </c>
      <c r="J5" s="42">
        <v>5.0599999999999996</v>
      </c>
    </row>
    <row r="6" spans="1:10" x14ac:dyDescent="0.25">
      <c r="A6" s="37"/>
      <c r="B6" s="43" t="s">
        <v>143</v>
      </c>
      <c r="C6" s="65" t="s">
        <v>159</v>
      </c>
      <c r="D6" s="39" t="s">
        <v>104</v>
      </c>
      <c r="E6" s="40">
        <v>180</v>
      </c>
      <c r="F6" s="41"/>
      <c r="G6" s="40">
        <v>303.50603519999999</v>
      </c>
      <c r="H6" s="40">
        <v>7.83</v>
      </c>
      <c r="I6" s="40">
        <v>9.93</v>
      </c>
      <c r="J6" s="42">
        <v>45.88</v>
      </c>
    </row>
    <row r="7" spans="1:10" x14ac:dyDescent="0.25">
      <c r="A7" s="37"/>
      <c r="B7" s="43" t="s">
        <v>144</v>
      </c>
      <c r="C7" s="38"/>
      <c r="D7" s="39"/>
      <c r="E7" s="40"/>
      <c r="F7" s="41"/>
      <c r="G7" s="40"/>
      <c r="H7" s="40"/>
      <c r="I7" s="40"/>
      <c r="J7" s="42"/>
    </row>
    <row r="8" spans="1:10" x14ac:dyDescent="0.25">
      <c r="A8" s="37"/>
      <c r="B8" s="43" t="s">
        <v>145</v>
      </c>
      <c r="C8" s="38"/>
      <c r="D8" s="39"/>
      <c r="E8" s="40"/>
      <c r="F8" s="41"/>
      <c r="G8" s="40"/>
      <c r="H8" s="40"/>
      <c r="I8" s="40"/>
      <c r="J8" s="42"/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146</v>
      </c>
      <c r="B11" s="50" t="s">
        <v>145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109</v>
      </c>
      <c r="B14" s="51" t="s">
        <v>147</v>
      </c>
      <c r="C14" s="66" t="s">
        <v>129</v>
      </c>
      <c r="D14" s="53" t="s">
        <v>102</v>
      </c>
      <c r="E14" s="54">
        <v>20</v>
      </c>
      <c r="F14" s="55"/>
      <c r="G14" s="54">
        <v>44.780199999999994</v>
      </c>
      <c r="H14" s="54">
        <v>1.32</v>
      </c>
      <c r="I14" s="54">
        <v>0.13</v>
      </c>
      <c r="J14" s="56">
        <v>9.3800000000000008</v>
      </c>
    </row>
    <row r="15" spans="1:10" x14ac:dyDescent="0.25">
      <c r="A15" s="37"/>
      <c r="B15" s="43" t="s">
        <v>148</v>
      </c>
      <c r="C15" s="65" t="s">
        <v>129</v>
      </c>
      <c r="D15" s="39" t="s">
        <v>110</v>
      </c>
      <c r="E15" s="40">
        <v>30</v>
      </c>
      <c r="F15" s="41"/>
      <c r="G15" s="40">
        <v>58.013999999999996</v>
      </c>
      <c r="H15" s="40">
        <v>1.98</v>
      </c>
      <c r="I15" s="40">
        <v>0.36</v>
      </c>
      <c r="J15" s="42">
        <v>12.51</v>
      </c>
    </row>
    <row r="16" spans="1:10" x14ac:dyDescent="0.25">
      <c r="A16" s="37"/>
      <c r="B16" s="43" t="s">
        <v>149</v>
      </c>
      <c r="C16" s="65" t="s">
        <v>160</v>
      </c>
      <c r="D16" s="39" t="s">
        <v>111</v>
      </c>
      <c r="E16" s="40">
        <v>200</v>
      </c>
      <c r="F16" s="41"/>
      <c r="G16" s="40">
        <v>148.66719999999998</v>
      </c>
      <c r="H16" s="40">
        <v>8.2799999999999994</v>
      </c>
      <c r="I16" s="40">
        <v>6.01</v>
      </c>
      <c r="J16" s="42">
        <v>15.8</v>
      </c>
    </row>
    <row r="17" spans="1:10" x14ac:dyDescent="0.25">
      <c r="A17" s="37"/>
      <c r="B17" s="43" t="s">
        <v>150</v>
      </c>
      <c r="C17" s="65" t="s">
        <v>161</v>
      </c>
      <c r="D17" s="39" t="s">
        <v>112</v>
      </c>
      <c r="E17" s="40">
        <v>70</v>
      </c>
      <c r="F17" s="41"/>
      <c r="G17" s="40">
        <v>99.524333999999982</v>
      </c>
      <c r="H17" s="40">
        <v>11.51</v>
      </c>
      <c r="I17" s="40">
        <v>3.69</v>
      </c>
      <c r="J17" s="42">
        <v>4.96</v>
      </c>
    </row>
    <row r="18" spans="1:10" x14ac:dyDescent="0.25">
      <c r="A18" s="37"/>
      <c r="B18" s="43" t="s">
        <v>151</v>
      </c>
      <c r="C18" s="65" t="s">
        <v>162</v>
      </c>
      <c r="D18" s="39" t="s">
        <v>113</v>
      </c>
      <c r="E18" s="40">
        <v>200</v>
      </c>
      <c r="F18" s="41"/>
      <c r="G18" s="40">
        <v>176.07537922999995</v>
      </c>
      <c r="H18" s="40">
        <v>3.84</v>
      </c>
      <c r="I18" s="40">
        <v>6.17</v>
      </c>
      <c r="J18" s="42">
        <v>27.34</v>
      </c>
    </row>
    <row r="19" spans="1:10" x14ac:dyDescent="0.25">
      <c r="A19" s="37"/>
      <c r="B19" s="43" t="s">
        <v>152</v>
      </c>
      <c r="C19" s="65" t="s">
        <v>163</v>
      </c>
      <c r="D19" s="39" t="s">
        <v>114</v>
      </c>
      <c r="E19" s="40">
        <v>200</v>
      </c>
      <c r="F19" s="41"/>
      <c r="G19" s="40">
        <v>74.31777000000001</v>
      </c>
      <c r="H19" s="40">
        <v>0.24</v>
      </c>
      <c r="I19" s="40">
        <v>0.1</v>
      </c>
      <c r="J19" s="42">
        <v>19.489999999999998</v>
      </c>
    </row>
    <row r="20" spans="1:10" ht="30" x14ac:dyDescent="0.25">
      <c r="A20" s="37"/>
      <c r="B20" s="43" t="s">
        <v>153</v>
      </c>
      <c r="C20" s="65" t="s">
        <v>164</v>
      </c>
      <c r="D20" s="39" t="s">
        <v>115</v>
      </c>
      <c r="E20" s="40">
        <v>60</v>
      </c>
      <c r="F20" s="41"/>
      <c r="G20" s="40">
        <v>45.802965599999993</v>
      </c>
      <c r="H20" s="40">
        <v>0.79</v>
      </c>
      <c r="I20" s="40">
        <v>3.58</v>
      </c>
      <c r="J20" s="42">
        <v>3.06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117</v>
      </c>
      <c r="B23" s="50" t="s">
        <v>154</v>
      </c>
      <c r="C23" s="64" t="s">
        <v>129</v>
      </c>
      <c r="D23" s="33" t="s">
        <v>102</v>
      </c>
      <c r="E23" s="34">
        <v>20</v>
      </c>
      <c r="F23" s="35"/>
      <c r="G23" s="34">
        <v>44.780199999999994</v>
      </c>
      <c r="H23" s="34">
        <v>1.32</v>
      </c>
      <c r="I23" s="34">
        <v>0.13</v>
      </c>
      <c r="J23" s="36">
        <v>9.3800000000000008</v>
      </c>
    </row>
    <row r="24" spans="1:10" x14ac:dyDescent="0.25">
      <c r="A24" s="37"/>
      <c r="B24" s="62" t="s">
        <v>151</v>
      </c>
      <c r="C24" s="65" t="s">
        <v>165</v>
      </c>
      <c r="D24" s="39" t="s">
        <v>118</v>
      </c>
      <c r="E24" s="40">
        <v>200</v>
      </c>
      <c r="F24" s="41"/>
      <c r="G24" s="40">
        <v>19.219472</v>
      </c>
      <c r="H24" s="40">
        <v>0.08</v>
      </c>
      <c r="I24" s="40">
        <v>0.02</v>
      </c>
      <c r="J24" s="42">
        <v>4.95</v>
      </c>
    </row>
    <row r="25" spans="1:10" x14ac:dyDescent="0.25">
      <c r="A25" s="37"/>
      <c r="B25" s="57"/>
      <c r="C25" s="67" t="s">
        <v>166</v>
      </c>
      <c r="D25" s="58" t="s">
        <v>119</v>
      </c>
      <c r="E25" s="59">
        <v>100</v>
      </c>
      <c r="F25" s="60"/>
      <c r="G25" s="59">
        <v>87.681988731707349</v>
      </c>
      <c r="H25" s="59">
        <v>2.79</v>
      </c>
      <c r="I25" s="59">
        <v>3.8</v>
      </c>
      <c r="J25" s="61">
        <v>11.15</v>
      </c>
    </row>
    <row r="26" spans="1:10" ht="15.75" thickBot="1" x14ac:dyDescent="0.3">
      <c r="A26" s="44"/>
      <c r="B26" s="45"/>
      <c r="C26" s="68" t="s">
        <v>167</v>
      </c>
      <c r="D26" s="46" t="s">
        <v>120</v>
      </c>
      <c r="E26" s="47">
        <v>10</v>
      </c>
      <c r="F26" s="48"/>
      <c r="G26" s="47">
        <v>6.1243595500000003</v>
      </c>
      <c r="H26" s="47">
        <v>7.0000000000000007E-2</v>
      </c>
      <c r="I26" s="47">
        <v>0.45</v>
      </c>
      <c r="J26" s="49">
        <v>0.48</v>
      </c>
    </row>
    <row r="27" spans="1:10" x14ac:dyDescent="0.25">
      <c r="A27" s="37" t="s">
        <v>155</v>
      </c>
      <c r="B27" s="31" t="s">
        <v>142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150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151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144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156</v>
      </c>
      <c r="B33" s="50" t="s">
        <v>157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154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151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145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45168.355497685188</v>
      </c>
    </row>
    <row r="2" spans="1:2" x14ac:dyDescent="0.2">
      <c r="A2" t="s">
        <v>80</v>
      </c>
      <c r="B2" s="13">
        <v>45176.477280092593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30.08.2023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2023-10-12T05:33:54Z</cp:lastPrinted>
  <dcterms:created xsi:type="dcterms:W3CDTF">2002-09-22T07:35:02Z</dcterms:created>
  <dcterms:modified xsi:type="dcterms:W3CDTF">2023-10-12T05:33:55Z</dcterms:modified>
</cp:coreProperties>
</file>