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28.08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'28.08.2023'!$A$3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2" i="1" l="1"/>
  <c r="A21" i="1"/>
  <c r="A12" i="1"/>
  <c r="CD26" i="1"/>
  <c r="CD17" i="1"/>
  <c r="AA29" i="1"/>
  <c r="AF29" i="1"/>
  <c r="V29" i="1"/>
  <c r="CO29" i="1"/>
  <c r="CL29" i="1"/>
  <c r="CI29" i="1"/>
  <c r="AI29" i="1"/>
  <c r="AE29" i="1"/>
  <c r="AD29" i="1"/>
  <c r="AC29" i="1"/>
  <c r="AB29" i="1"/>
  <c r="Z29" i="1"/>
  <c r="Y29" i="1"/>
  <c r="X29" i="1"/>
  <c r="W29" i="1"/>
  <c r="I29" i="1"/>
  <c r="H29" i="1"/>
  <c r="G29" i="1"/>
  <c r="F29" i="1"/>
  <c r="E29" i="1"/>
  <c r="D29" i="1"/>
  <c r="A25" i="1"/>
  <c r="C25" i="1"/>
  <c r="A24" i="1"/>
  <c r="C24" i="1"/>
  <c r="A23" i="1"/>
  <c r="C23" i="1"/>
  <c r="C22" i="1"/>
  <c r="C21" i="1"/>
  <c r="A20" i="1"/>
  <c r="C20" i="1"/>
  <c r="A19" i="1"/>
  <c r="C19" i="1"/>
  <c r="A16" i="1"/>
  <c r="C16" i="1"/>
  <c r="A15" i="1"/>
  <c r="C15" i="1"/>
  <c r="A14" i="1"/>
  <c r="C14" i="1"/>
  <c r="A13" i="1"/>
  <c r="C13" i="1"/>
  <c r="C12" i="1"/>
  <c r="A11" i="1"/>
  <c r="C11" i="1"/>
  <c r="B3" i="1"/>
  <c r="A6" i="1"/>
</calcChain>
</file>

<file path=xl/sharedStrings.xml><?xml version="1.0" encoding="utf-8"?>
<sst xmlns="http://schemas.openxmlformats.org/spreadsheetml/2006/main" count="193" uniqueCount="163">
  <si>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</si>
  <si>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</si>
  <si>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</si>
  <si>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</si>
  <si>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</si>
  <si>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</si>
  <si>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</si>
  <si>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</si>
  <si>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</si>
  <si>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</si>
  <si>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</si>
  <si>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</si>
  <si>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</si>
  <si>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</si>
  <si>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</si>
  <si>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</si>
  <si>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</si>
  <si>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</si>
  <si>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</si>
  <si>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</si>
  <si>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</si>
  <si>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</si>
  <si>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</si>
  <si>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</si>
  <si>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</si>
  <si>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</si>
  <si>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</si>
  <si>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</si>
  <si>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</si>
  <si>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</si>
  <si>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</si>
  <si>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</si>
  <si>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</si>
  <si>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</si>
  <si>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</si>
  <si>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</si>
  <si>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</si>
  <si>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</si>
  <si>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</si>
  <si>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</si>
  <si>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</si>
  <si>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</si>
  <si>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</si>
  <si>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</si>
  <si>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</si>
  <si>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</si>
  <si>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</si>
  <si>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</si>
  <si>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</si>
  <si>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</si>
  <si>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</si>
  <si>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</si>
  <si>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</si>
  <si>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</si>
  <si>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</si>
  <si>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</si>
  <si>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</si>
  <si>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</si>
  <si>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</si>
  <si>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</si>
  <si>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</si>
  <si>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</si>
  <si>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</si>
  <si>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</si>
  <si>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</si>
  <si>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</si>
  <si>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</si>
  <si>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</si>
  <si>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</si>
  <si>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</si>
  <si>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</si>
  <si>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</si>
  <si>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</si>
  <si>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</si>
  <si>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</si>
  <si>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</si>
  <si>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</si>
  <si>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</si>
  <si>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</si>
  <si>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</si>
  <si>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</si>
  <si>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</si>
  <si>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</si>
  <si>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</si>
  <si>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</si>
  <si>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</si>
  <si>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</si>
  <si>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</si>
  <si>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</si>
  <si>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</si>
  <si>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</si>
  <si>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</si>
  <si>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</si>
  <si>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</si>
  <si>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</si>
  <si>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</si>
  <si>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</si>
  <si>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</si>
  <si>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</si>
  <si>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Школы 5-11</t>
  </si>
  <si>
    <t>СанПиН 2.3/2.4.3590-20  12 лет и старше</t>
  </si>
  <si>
    <t>Завтрак</t>
  </si>
  <si>
    <t>Каша рисовая вязкая с маслом растительным (вариант 2) (250 г)</t>
  </si>
  <si>
    <t>Хлеб пшеничный</t>
  </si>
  <si>
    <t>Яйцо отварное</t>
  </si>
  <si>
    <t>Чай с лимоном (вариант 2)</t>
  </si>
  <si>
    <t>Яблоки</t>
  </si>
  <si>
    <t>Булочка ванильная</t>
  </si>
  <si>
    <t>Итого за 'Завтрак'</t>
  </si>
  <si>
    <t>Обед</t>
  </si>
  <si>
    <t>Суп картофельный с бобовыми</t>
  </si>
  <si>
    <t>Рыба, тушенная с овощами</t>
  </si>
  <si>
    <t>Хлеб ржаной</t>
  </si>
  <si>
    <t>Компот из вишни</t>
  </si>
  <si>
    <t>Макаронные изделия отварные</t>
  </si>
  <si>
    <t>Салат из моркови с растительным маслом</t>
  </si>
  <si>
    <t>Итого за 'Обед'</t>
  </si>
  <si>
    <t>Итого за день</t>
  </si>
  <si>
    <t>Норма (СанПиН 2.3/2.4.3590-20  12 лет и старше)</t>
  </si>
  <si>
    <t>Отклонение</t>
  </si>
  <si>
    <t>Содержание, % от калорийности</t>
  </si>
  <si>
    <t>28.08.2023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</si>
  <si>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</si>
  <si>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</si>
  <si>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</si>
  <si>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</si>
  <si>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</si>
  <si>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</si>
  <si>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</si>
  <si>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</si>
  <si>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</si>
  <si>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</si>
  <si>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</si>
  <si>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</si>
  <si>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</si>
  <si>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</si>
  <si>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</si>
  <si>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</si>
  <si>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</si>
  <si>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</si>
  <si>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</si>
  <si>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</si>
  <si>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</si>
  <si>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</si>
  <si>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</si>
  <si>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</si>
  <si>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</si>
  <si>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</si>
  <si>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</si>
  <si>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</si>
  <si>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</si>
  <si>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</si>
  <si>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</si>
  <si>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9/4</t>
  </si>
  <si>
    <t>1/6</t>
  </si>
  <si>
    <t>29/10</t>
  </si>
  <si>
    <t>13/12</t>
  </si>
  <si>
    <t>16/2</t>
  </si>
  <si>
    <t>4/7</t>
  </si>
  <si>
    <t>7/10</t>
  </si>
  <si>
    <t>46/3</t>
  </si>
  <si>
    <t>16/1</t>
  </si>
  <si>
    <t>МЕНЮ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</si>
</sst>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0"/>
  <sheetViews>
    <sheetView tabSelected="1" topLeftCell="A6" zoomScaleNormal="100" workbookViewId="0">
      <selection activeCell="A8" sqref="A8:CQ30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7" t="s">
        <v>162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:96" s="5" customFormat="1" hidden="1" x14ac:dyDescent="0.25">
      <c r="A3" s="6"/>
      <c r="B3" s="6" t="str">
        <f>"28 августа 2023 г."</f>
        <v>28 августа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8" t="str">
        <f>IF(Dop!B3&lt;&gt;"",Dop!B3,"")</f>
        <v>Школы 5-11</v>
      </c>
      <c r="B6" s="78"/>
      <c r="C6" s="78"/>
      <c r="D6" s="1"/>
      <c r="E6" s="1"/>
      <c r="F6" s="1"/>
      <c r="G6" s="1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5" t="s">
        <v>83</v>
      </c>
      <c r="B8" s="75" t="s">
        <v>84</v>
      </c>
      <c r="C8" s="75" t="s">
        <v>77</v>
      </c>
      <c r="D8" s="75" t="s">
        <v>1</v>
      </c>
      <c r="E8" s="75"/>
      <c r="F8" s="75" t="s">
        <v>5</v>
      </c>
      <c r="G8" s="75"/>
      <c r="H8" s="75" t="s">
        <v>78</v>
      </c>
      <c r="I8" s="75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5" t="s">
        <v>74</v>
      </c>
      <c r="X8" s="75"/>
      <c r="Y8" s="75"/>
      <c r="Z8" s="75"/>
      <c r="AA8" s="15" t="s">
        <v>73</v>
      </c>
      <c r="AB8" s="15"/>
      <c r="AC8" s="15"/>
      <c r="AD8" s="15"/>
      <c r="AE8" s="15"/>
      <c r="AF8" s="15"/>
      <c r="AG8" s="15"/>
      <c r="AH8" s="15"/>
      <c r="AI8" s="75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5" t="s">
        <v>86</v>
      </c>
      <c r="CD8" s="75" t="s">
        <v>87</v>
      </c>
      <c r="CE8" s="75"/>
      <c r="CF8" s="75"/>
      <c r="CG8" s="75" t="s">
        <v>88</v>
      </c>
      <c r="CH8" s="75" t="s">
        <v>89</v>
      </c>
      <c r="CI8" s="75" t="s">
        <v>90</v>
      </c>
      <c r="CJ8" s="75" t="s">
        <v>91</v>
      </c>
      <c r="CK8" s="75" t="s">
        <v>92</v>
      </c>
      <c r="CL8" s="75" t="s">
        <v>93</v>
      </c>
      <c r="CM8" s="75" t="s">
        <v>94</v>
      </c>
      <c r="CN8" s="75" t="s">
        <v>95</v>
      </c>
      <c r="CO8" s="75" t="s">
        <v>96</v>
      </c>
      <c r="CP8" s="75" t="s">
        <v>97</v>
      </c>
      <c r="CQ8" s="75" t="s">
        <v>98</v>
      </c>
    </row>
    <row r="9" spans="1:96" ht="15.75" customHeight="1" x14ac:dyDescent="0.25">
      <c r="A9" s="75"/>
      <c r="B9" s="75"/>
      <c r="C9" s="75"/>
      <c r="D9" s="11" t="s">
        <v>0</v>
      </c>
      <c r="E9" s="11" t="s">
        <v>2</v>
      </c>
      <c r="F9" s="11" t="s">
        <v>0</v>
      </c>
      <c r="G9" s="11" t="s">
        <v>3</v>
      </c>
      <c r="H9" s="75"/>
      <c r="I9" s="75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5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</row>
    <row r="10" spans="1:96" x14ac:dyDescent="0.25">
      <c r="A10" s="17"/>
      <c r="B10" s="69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0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ht="63" x14ac:dyDescent="0.25">
      <c r="A11" s="17" t="str">
        <f>"9/4"</f>
        <v>9/4</v>
      </c>
      <c r="B11" s="18" t="s">
        <v>102</v>
      </c>
      <c r="C11" s="19" t="str">
        <f>"300"</f>
        <v>300</v>
      </c>
      <c r="D11" s="19">
        <v>4.53</v>
      </c>
      <c r="E11" s="19">
        <v>0</v>
      </c>
      <c r="F11" s="19">
        <v>7.99</v>
      </c>
      <c r="G11" s="19">
        <v>7.99</v>
      </c>
      <c r="H11" s="19">
        <v>48.04</v>
      </c>
      <c r="I11" s="19">
        <v>282.90196799999995</v>
      </c>
      <c r="J11" s="19">
        <v>1.1399999999999999</v>
      </c>
      <c r="K11" s="19">
        <v>4.88</v>
      </c>
      <c r="L11" s="19">
        <v>0</v>
      </c>
      <c r="M11" s="19">
        <v>0</v>
      </c>
      <c r="N11" s="19">
        <v>0.45</v>
      </c>
      <c r="O11" s="19">
        <v>45.71</v>
      </c>
      <c r="P11" s="19">
        <v>1.88</v>
      </c>
      <c r="Q11" s="19">
        <v>0</v>
      </c>
      <c r="R11" s="19">
        <v>0</v>
      </c>
      <c r="S11" s="19">
        <v>0</v>
      </c>
      <c r="T11" s="19">
        <v>1.21</v>
      </c>
      <c r="U11" s="19">
        <v>295.26</v>
      </c>
      <c r="V11" s="19">
        <v>65.41</v>
      </c>
      <c r="W11" s="19">
        <v>7.8</v>
      </c>
      <c r="X11" s="19">
        <v>31.51</v>
      </c>
      <c r="Y11" s="19">
        <v>92.73</v>
      </c>
      <c r="Z11" s="19">
        <v>0.66</v>
      </c>
      <c r="AA11" s="19">
        <v>0</v>
      </c>
      <c r="AB11" s="19">
        <v>0</v>
      </c>
      <c r="AC11" s="19">
        <v>0</v>
      </c>
      <c r="AD11" s="19">
        <v>3.56</v>
      </c>
      <c r="AE11" s="19">
        <v>0.04</v>
      </c>
      <c r="AF11" s="19">
        <v>0.02</v>
      </c>
      <c r="AG11" s="19">
        <v>0.9</v>
      </c>
      <c r="AH11" s="19">
        <v>2.1800000000000002</v>
      </c>
      <c r="AI11" s="19">
        <v>0</v>
      </c>
      <c r="AJ11" s="16">
        <v>0</v>
      </c>
      <c r="AK11" s="16">
        <v>271.66000000000003</v>
      </c>
      <c r="AL11" s="16">
        <v>213.44</v>
      </c>
      <c r="AM11" s="16">
        <v>401.02</v>
      </c>
      <c r="AN11" s="16">
        <v>168.17</v>
      </c>
      <c r="AO11" s="16">
        <v>103.49</v>
      </c>
      <c r="AP11" s="16">
        <v>155.22999999999999</v>
      </c>
      <c r="AQ11" s="16">
        <v>64.680000000000007</v>
      </c>
      <c r="AR11" s="16">
        <v>239.32</v>
      </c>
      <c r="AS11" s="16">
        <v>252.25</v>
      </c>
      <c r="AT11" s="16">
        <v>329.87</v>
      </c>
      <c r="AU11" s="16">
        <v>349.27</v>
      </c>
      <c r="AV11" s="16">
        <v>109.96</v>
      </c>
      <c r="AW11" s="16">
        <v>206.98</v>
      </c>
      <c r="AX11" s="16">
        <v>776.16</v>
      </c>
      <c r="AY11" s="16">
        <v>0</v>
      </c>
      <c r="AZ11" s="16">
        <v>213.44</v>
      </c>
      <c r="BA11" s="16">
        <v>213.44</v>
      </c>
      <c r="BB11" s="16">
        <v>187.57</v>
      </c>
      <c r="BC11" s="16">
        <v>88.61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0.01</v>
      </c>
      <c r="BJ11" s="16">
        <v>0</v>
      </c>
      <c r="BK11" s="16">
        <v>0.56999999999999995</v>
      </c>
      <c r="BL11" s="16">
        <v>0</v>
      </c>
      <c r="BM11" s="16">
        <v>0.33</v>
      </c>
      <c r="BN11" s="16">
        <v>0.02</v>
      </c>
      <c r="BO11" s="16">
        <v>0.05</v>
      </c>
      <c r="BP11" s="16">
        <v>0</v>
      </c>
      <c r="BQ11" s="16">
        <v>0</v>
      </c>
      <c r="BR11" s="16">
        <v>0</v>
      </c>
      <c r="BS11" s="16">
        <v>1.95</v>
      </c>
      <c r="BT11" s="16">
        <v>0</v>
      </c>
      <c r="BU11" s="16">
        <v>0</v>
      </c>
      <c r="BV11" s="16">
        <v>4.46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255.25</v>
      </c>
      <c r="CC11" s="20"/>
      <c r="CD11" s="20"/>
      <c r="CE11" s="16">
        <v>0</v>
      </c>
      <c r="CF11" s="16"/>
      <c r="CG11" s="16">
        <v>24.49</v>
      </c>
      <c r="CH11" s="16">
        <v>14.34</v>
      </c>
      <c r="CI11" s="16">
        <v>19.420000000000002</v>
      </c>
      <c r="CJ11" s="16">
        <v>1928.07</v>
      </c>
      <c r="CK11" s="16">
        <v>932.25</v>
      </c>
      <c r="CL11" s="16">
        <v>1430.16</v>
      </c>
      <c r="CM11" s="16">
        <v>40.39</v>
      </c>
      <c r="CN11" s="16">
        <v>22.31</v>
      </c>
      <c r="CO11" s="16">
        <v>31.35</v>
      </c>
      <c r="CP11" s="16">
        <v>0</v>
      </c>
      <c r="CQ11" s="16">
        <v>0.75</v>
      </c>
      <c r="CR11" s="67"/>
    </row>
    <row r="12" spans="1:96" s="21" customFormat="1" x14ac:dyDescent="0.25">
      <c r="A12" s="17" t="str">
        <f>"8/15"</f>
        <v>8/15</v>
      </c>
      <c r="B12" s="18" t="s">
        <v>103</v>
      </c>
      <c r="C12" s="19" t="str">
        <f>"20"</f>
        <v>20</v>
      </c>
      <c r="D12" s="19">
        <v>1.32</v>
      </c>
      <c r="E12" s="19">
        <v>0</v>
      </c>
      <c r="F12" s="19">
        <v>0.13</v>
      </c>
      <c r="G12" s="19">
        <v>0.13</v>
      </c>
      <c r="H12" s="19">
        <v>9.3800000000000008</v>
      </c>
      <c r="I12" s="19">
        <v>44.780199999999994</v>
      </c>
      <c r="J12" s="19">
        <v>0</v>
      </c>
      <c r="K12" s="19">
        <v>0</v>
      </c>
      <c r="L12" s="19">
        <v>0</v>
      </c>
      <c r="M12" s="19">
        <v>0</v>
      </c>
      <c r="N12" s="19">
        <v>0.22</v>
      </c>
      <c r="O12" s="19">
        <v>9.1199999999999992</v>
      </c>
      <c r="P12" s="19">
        <v>0.04</v>
      </c>
      <c r="Q12" s="19">
        <v>0</v>
      </c>
      <c r="R12" s="19">
        <v>0</v>
      </c>
      <c r="S12" s="19">
        <v>0</v>
      </c>
      <c r="T12" s="19">
        <v>0.36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6">
        <v>0</v>
      </c>
      <c r="AK12" s="16">
        <v>63.86</v>
      </c>
      <c r="AL12" s="16">
        <v>66.47</v>
      </c>
      <c r="AM12" s="16">
        <v>101.79</v>
      </c>
      <c r="AN12" s="16">
        <v>33.76</v>
      </c>
      <c r="AO12" s="16">
        <v>20.010000000000002</v>
      </c>
      <c r="AP12" s="16">
        <v>40.020000000000003</v>
      </c>
      <c r="AQ12" s="16">
        <v>15.14</v>
      </c>
      <c r="AR12" s="16">
        <v>72.38</v>
      </c>
      <c r="AS12" s="16">
        <v>44.89</v>
      </c>
      <c r="AT12" s="16">
        <v>62.64</v>
      </c>
      <c r="AU12" s="16">
        <v>51.68</v>
      </c>
      <c r="AV12" s="16">
        <v>27.14</v>
      </c>
      <c r="AW12" s="16">
        <v>48.02</v>
      </c>
      <c r="AX12" s="16">
        <v>401.59</v>
      </c>
      <c r="AY12" s="16">
        <v>0</v>
      </c>
      <c r="AZ12" s="16">
        <v>130.85</v>
      </c>
      <c r="BA12" s="16">
        <v>56.9</v>
      </c>
      <c r="BB12" s="16">
        <v>37.76</v>
      </c>
      <c r="BC12" s="16">
        <v>29.93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0.02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0.01</v>
      </c>
      <c r="BT12" s="16">
        <v>0</v>
      </c>
      <c r="BU12" s="16">
        <v>0</v>
      </c>
      <c r="BV12" s="16">
        <v>0.06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7.82</v>
      </c>
      <c r="CC12" s="20"/>
      <c r="CD12" s="20"/>
      <c r="CE12" s="16">
        <v>0</v>
      </c>
      <c r="CF12" s="16"/>
      <c r="CG12" s="16">
        <v>0</v>
      </c>
      <c r="CH12" s="16">
        <v>0</v>
      </c>
      <c r="CI12" s="16">
        <v>0</v>
      </c>
      <c r="CJ12" s="16">
        <v>3800</v>
      </c>
      <c r="CK12" s="16">
        <v>1464</v>
      </c>
      <c r="CL12" s="16">
        <v>2632</v>
      </c>
      <c r="CM12" s="16">
        <v>30.4</v>
      </c>
      <c r="CN12" s="16">
        <v>30.4</v>
      </c>
      <c r="CO12" s="16">
        <v>30.4</v>
      </c>
      <c r="CP12" s="16">
        <v>0</v>
      </c>
      <c r="CQ12" s="16">
        <v>0</v>
      </c>
      <c r="CR12" s="67"/>
    </row>
    <row r="13" spans="1:96" s="21" customFormat="1" x14ac:dyDescent="0.25">
      <c r="A13" s="17" t="str">
        <f>"1/6"</f>
        <v>1/6</v>
      </c>
      <c r="B13" s="18" t="s">
        <v>104</v>
      </c>
      <c r="C13" s="19" t="str">
        <f>"60"</f>
        <v>60</v>
      </c>
      <c r="D13" s="19">
        <v>7.62</v>
      </c>
      <c r="E13" s="19">
        <v>7.62</v>
      </c>
      <c r="F13" s="19">
        <v>6.9</v>
      </c>
      <c r="G13" s="19">
        <v>0</v>
      </c>
      <c r="H13" s="19">
        <v>0.42</v>
      </c>
      <c r="I13" s="19">
        <v>94.176000000000002</v>
      </c>
      <c r="J13" s="19">
        <v>1.8</v>
      </c>
      <c r="K13" s="19">
        <v>0</v>
      </c>
      <c r="L13" s="19">
        <v>0</v>
      </c>
      <c r="M13" s="19">
        <v>0</v>
      </c>
      <c r="N13" s="19">
        <v>0.42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0.6</v>
      </c>
      <c r="U13" s="19">
        <v>80.400000000000006</v>
      </c>
      <c r="V13" s="19">
        <v>84</v>
      </c>
      <c r="W13" s="19">
        <v>33</v>
      </c>
      <c r="X13" s="19">
        <v>7.2</v>
      </c>
      <c r="Y13" s="19">
        <v>115.2</v>
      </c>
      <c r="Z13" s="19">
        <v>1.5</v>
      </c>
      <c r="AA13" s="19">
        <v>150</v>
      </c>
      <c r="AB13" s="19">
        <v>36</v>
      </c>
      <c r="AC13" s="19">
        <v>156</v>
      </c>
      <c r="AD13" s="19">
        <v>0.36</v>
      </c>
      <c r="AE13" s="19">
        <v>0.04</v>
      </c>
      <c r="AF13" s="19">
        <v>0.26</v>
      </c>
      <c r="AG13" s="19">
        <v>0.12</v>
      </c>
      <c r="AH13" s="19">
        <v>2.16</v>
      </c>
      <c r="AI13" s="19">
        <v>0</v>
      </c>
      <c r="AJ13" s="16">
        <v>0</v>
      </c>
      <c r="AK13" s="16">
        <v>463.2</v>
      </c>
      <c r="AL13" s="16">
        <v>358.2</v>
      </c>
      <c r="AM13" s="16">
        <v>648.6</v>
      </c>
      <c r="AN13" s="16">
        <v>541.79999999999995</v>
      </c>
      <c r="AO13" s="16">
        <v>254.4</v>
      </c>
      <c r="AP13" s="16">
        <v>366</v>
      </c>
      <c r="AQ13" s="16">
        <v>122.4</v>
      </c>
      <c r="AR13" s="16">
        <v>391.2</v>
      </c>
      <c r="AS13" s="16">
        <v>426</v>
      </c>
      <c r="AT13" s="16">
        <v>472.2</v>
      </c>
      <c r="AU13" s="16">
        <v>737.4</v>
      </c>
      <c r="AV13" s="16">
        <v>204</v>
      </c>
      <c r="AW13" s="16">
        <v>249.6</v>
      </c>
      <c r="AX13" s="16">
        <v>1063.8</v>
      </c>
      <c r="AY13" s="16">
        <v>8.4</v>
      </c>
      <c r="AZ13" s="16">
        <v>237.6</v>
      </c>
      <c r="BA13" s="16">
        <v>556.79999999999995</v>
      </c>
      <c r="BB13" s="16">
        <v>285.60000000000002</v>
      </c>
      <c r="BC13" s="16">
        <v>175.8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44.46</v>
      </c>
      <c r="CC13" s="20"/>
      <c r="CD13" s="20"/>
      <c r="CE13" s="16">
        <v>156</v>
      </c>
      <c r="CF13" s="16"/>
      <c r="CG13" s="16">
        <v>9.0399999999999991</v>
      </c>
      <c r="CH13" s="16">
        <v>7.6</v>
      </c>
      <c r="CI13" s="16">
        <v>8.32</v>
      </c>
      <c r="CJ13" s="16">
        <v>1296</v>
      </c>
      <c r="CK13" s="16">
        <v>828</v>
      </c>
      <c r="CL13" s="16">
        <v>1062</v>
      </c>
      <c r="CM13" s="16">
        <v>4</v>
      </c>
      <c r="CN13" s="16">
        <v>2.8</v>
      </c>
      <c r="CO13" s="16">
        <v>3.4</v>
      </c>
      <c r="CP13" s="16">
        <v>0</v>
      </c>
      <c r="CQ13" s="16">
        <v>0</v>
      </c>
      <c r="CR13" s="67"/>
    </row>
    <row r="14" spans="1:96" s="21" customFormat="1" ht="31.5" x14ac:dyDescent="0.25">
      <c r="A14" s="17" t="str">
        <f>"29/10"</f>
        <v>29/10</v>
      </c>
      <c r="B14" s="18" t="s">
        <v>105</v>
      </c>
      <c r="C14" s="19" t="str">
        <f>"200"</f>
        <v>200</v>
      </c>
      <c r="D14" s="19">
        <v>0.12</v>
      </c>
      <c r="E14" s="19">
        <v>0</v>
      </c>
      <c r="F14" s="19">
        <v>0.02</v>
      </c>
      <c r="G14" s="19">
        <v>0.02</v>
      </c>
      <c r="H14" s="19">
        <v>5.0599999999999996</v>
      </c>
      <c r="I14" s="19">
        <v>20.530314146341464</v>
      </c>
      <c r="J14" s="19">
        <v>0</v>
      </c>
      <c r="K14" s="19">
        <v>0</v>
      </c>
      <c r="L14" s="19">
        <v>0</v>
      </c>
      <c r="M14" s="19">
        <v>0</v>
      </c>
      <c r="N14" s="19">
        <v>4.93</v>
      </c>
      <c r="O14" s="19">
        <v>0</v>
      </c>
      <c r="P14" s="19">
        <v>0.13</v>
      </c>
      <c r="Q14" s="19">
        <v>0</v>
      </c>
      <c r="R14" s="19">
        <v>0</v>
      </c>
      <c r="S14" s="19">
        <v>0.28000000000000003</v>
      </c>
      <c r="T14" s="19">
        <v>0.05</v>
      </c>
      <c r="U14" s="19">
        <v>0.57999999999999996</v>
      </c>
      <c r="V14" s="19">
        <v>8.02</v>
      </c>
      <c r="W14" s="19">
        <v>2.0299999999999998</v>
      </c>
      <c r="X14" s="19">
        <v>0.56000000000000005</v>
      </c>
      <c r="Y14" s="19">
        <v>1</v>
      </c>
      <c r="Z14" s="19">
        <v>0.04</v>
      </c>
      <c r="AA14" s="19">
        <v>0</v>
      </c>
      <c r="AB14" s="19">
        <v>0.44</v>
      </c>
      <c r="AC14" s="19">
        <v>0.1</v>
      </c>
      <c r="AD14" s="19">
        <v>0.01</v>
      </c>
      <c r="AE14" s="19">
        <v>0</v>
      </c>
      <c r="AF14" s="19">
        <v>0</v>
      </c>
      <c r="AG14" s="19">
        <v>0</v>
      </c>
      <c r="AH14" s="19">
        <v>0.01</v>
      </c>
      <c r="AI14" s="19">
        <v>0.78</v>
      </c>
      <c r="AJ14" s="16">
        <v>0</v>
      </c>
      <c r="AK14" s="16">
        <v>0.67</v>
      </c>
      <c r="AL14" s="16">
        <v>0.76</v>
      </c>
      <c r="AM14" s="16">
        <v>0.62</v>
      </c>
      <c r="AN14" s="16">
        <v>1.1499999999999999</v>
      </c>
      <c r="AO14" s="16">
        <v>0.28999999999999998</v>
      </c>
      <c r="AP14" s="16">
        <v>1.2</v>
      </c>
      <c r="AQ14" s="16">
        <v>0</v>
      </c>
      <c r="AR14" s="16">
        <v>1.53</v>
      </c>
      <c r="AS14" s="16">
        <v>0</v>
      </c>
      <c r="AT14" s="16">
        <v>0</v>
      </c>
      <c r="AU14" s="16">
        <v>0</v>
      </c>
      <c r="AV14" s="16">
        <v>0.86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199.44</v>
      </c>
      <c r="CC14" s="20"/>
      <c r="CD14" s="20"/>
      <c r="CE14" s="16">
        <v>7.0000000000000007E-2</v>
      </c>
      <c r="CF14" s="16"/>
      <c r="CG14" s="16">
        <v>4.21</v>
      </c>
      <c r="CH14" s="16">
        <v>4.0599999999999996</v>
      </c>
      <c r="CI14" s="16">
        <v>4.13</v>
      </c>
      <c r="CJ14" s="16">
        <v>454.11</v>
      </c>
      <c r="CK14" s="16">
        <v>181.83</v>
      </c>
      <c r="CL14" s="16">
        <v>317.97000000000003</v>
      </c>
      <c r="CM14" s="16">
        <v>44.04</v>
      </c>
      <c r="CN14" s="16">
        <v>26.18</v>
      </c>
      <c r="CO14" s="16">
        <v>35.11</v>
      </c>
      <c r="CP14" s="16">
        <v>4.88</v>
      </c>
      <c r="CQ14" s="16">
        <v>0</v>
      </c>
      <c r="CR14" s="67"/>
    </row>
    <row r="15" spans="1:96" s="21" customFormat="1" x14ac:dyDescent="0.25">
      <c r="A15" s="17" t="str">
        <f>"-"</f>
        <v>-</v>
      </c>
      <c r="B15" s="18" t="s">
        <v>106</v>
      </c>
      <c r="C15" s="19" t="str">
        <f>"100"</f>
        <v>100</v>
      </c>
      <c r="D15" s="19">
        <v>0.4</v>
      </c>
      <c r="E15" s="19">
        <v>0</v>
      </c>
      <c r="F15" s="19">
        <v>0.4</v>
      </c>
      <c r="G15" s="19">
        <v>0.4</v>
      </c>
      <c r="H15" s="19">
        <v>11.6</v>
      </c>
      <c r="I15" s="19">
        <v>48.68</v>
      </c>
      <c r="J15" s="19">
        <v>0.1</v>
      </c>
      <c r="K15" s="19">
        <v>0</v>
      </c>
      <c r="L15" s="19">
        <v>0</v>
      </c>
      <c r="M15" s="19">
        <v>0</v>
      </c>
      <c r="N15" s="19">
        <v>9</v>
      </c>
      <c r="O15" s="19">
        <v>0.8</v>
      </c>
      <c r="P15" s="19">
        <v>1.8</v>
      </c>
      <c r="Q15" s="19">
        <v>0</v>
      </c>
      <c r="R15" s="19">
        <v>0</v>
      </c>
      <c r="S15" s="19">
        <v>0.8</v>
      </c>
      <c r="T15" s="19">
        <v>0.5</v>
      </c>
      <c r="U15" s="19">
        <v>26</v>
      </c>
      <c r="V15" s="19">
        <v>278</v>
      </c>
      <c r="W15" s="19">
        <v>16</v>
      </c>
      <c r="X15" s="19">
        <v>9</v>
      </c>
      <c r="Y15" s="19">
        <v>11</v>
      </c>
      <c r="Z15" s="19">
        <v>2.2000000000000002</v>
      </c>
      <c r="AA15" s="19">
        <v>0</v>
      </c>
      <c r="AB15" s="19">
        <v>30</v>
      </c>
      <c r="AC15" s="19">
        <v>5</v>
      </c>
      <c r="AD15" s="19">
        <v>0.2</v>
      </c>
      <c r="AE15" s="19">
        <v>0.03</v>
      </c>
      <c r="AF15" s="19">
        <v>0.02</v>
      </c>
      <c r="AG15" s="19">
        <v>0.3</v>
      </c>
      <c r="AH15" s="19">
        <v>0.4</v>
      </c>
      <c r="AI15" s="19">
        <v>10</v>
      </c>
      <c r="AJ15" s="16">
        <v>0</v>
      </c>
      <c r="AK15" s="16">
        <v>12</v>
      </c>
      <c r="AL15" s="16">
        <v>13</v>
      </c>
      <c r="AM15" s="16">
        <v>19</v>
      </c>
      <c r="AN15" s="16">
        <v>18</v>
      </c>
      <c r="AO15" s="16">
        <v>3</v>
      </c>
      <c r="AP15" s="16">
        <v>11</v>
      </c>
      <c r="AQ15" s="16">
        <v>3</v>
      </c>
      <c r="AR15" s="16">
        <v>9</v>
      </c>
      <c r="AS15" s="16">
        <v>17</v>
      </c>
      <c r="AT15" s="16">
        <v>10</v>
      </c>
      <c r="AU15" s="16">
        <v>78</v>
      </c>
      <c r="AV15" s="16">
        <v>7</v>
      </c>
      <c r="AW15" s="16">
        <v>14</v>
      </c>
      <c r="AX15" s="16">
        <v>42</v>
      </c>
      <c r="AY15" s="16">
        <v>0</v>
      </c>
      <c r="AZ15" s="16">
        <v>13</v>
      </c>
      <c r="BA15" s="16">
        <v>16</v>
      </c>
      <c r="BB15" s="16">
        <v>6</v>
      </c>
      <c r="BC15" s="16">
        <v>5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86.3</v>
      </c>
      <c r="CC15" s="20"/>
      <c r="CD15" s="20"/>
      <c r="CE15" s="16">
        <v>5</v>
      </c>
      <c r="CF15" s="16"/>
      <c r="CG15" s="16">
        <v>2</v>
      </c>
      <c r="CH15" s="16">
        <v>2</v>
      </c>
      <c r="CI15" s="16">
        <v>2</v>
      </c>
      <c r="CJ15" s="16">
        <v>150</v>
      </c>
      <c r="CK15" s="16">
        <v>150</v>
      </c>
      <c r="CL15" s="16">
        <v>150</v>
      </c>
      <c r="CM15" s="16">
        <v>46.8</v>
      </c>
      <c r="CN15" s="16">
        <v>46.8</v>
      </c>
      <c r="CO15" s="16">
        <v>46.8</v>
      </c>
      <c r="CP15" s="16">
        <v>0</v>
      </c>
      <c r="CQ15" s="16">
        <v>0</v>
      </c>
      <c r="CR15" s="67"/>
    </row>
    <row r="16" spans="1:96" s="16" customFormat="1" ht="31.5" x14ac:dyDescent="0.25">
      <c r="A16" s="17" t="str">
        <f>"13/12"</f>
        <v>13/12</v>
      </c>
      <c r="B16" s="18" t="s">
        <v>107</v>
      </c>
      <c r="C16" s="19" t="str">
        <f>"50"</f>
        <v>50</v>
      </c>
      <c r="D16" s="19">
        <v>3.89</v>
      </c>
      <c r="E16" s="19">
        <v>0.48</v>
      </c>
      <c r="F16" s="19">
        <v>4.5</v>
      </c>
      <c r="G16" s="19">
        <v>4.74</v>
      </c>
      <c r="H16" s="19">
        <v>27.56</v>
      </c>
      <c r="I16" s="19">
        <v>165.06282139999999</v>
      </c>
      <c r="J16" s="19">
        <v>0.7</v>
      </c>
      <c r="K16" s="19">
        <v>2.8</v>
      </c>
      <c r="L16" s="19">
        <v>0</v>
      </c>
      <c r="M16" s="19">
        <v>0</v>
      </c>
      <c r="N16" s="19">
        <v>5.59</v>
      </c>
      <c r="O16" s="19">
        <v>20.88</v>
      </c>
      <c r="P16" s="19">
        <v>1.08</v>
      </c>
      <c r="Q16" s="19">
        <v>0</v>
      </c>
      <c r="R16" s="19">
        <v>0</v>
      </c>
      <c r="S16" s="19">
        <v>0</v>
      </c>
      <c r="T16" s="19">
        <v>0.71</v>
      </c>
      <c r="U16" s="19">
        <v>198.99</v>
      </c>
      <c r="V16" s="19">
        <v>41.65</v>
      </c>
      <c r="W16" s="19">
        <v>8.67</v>
      </c>
      <c r="X16" s="19">
        <v>5.24</v>
      </c>
      <c r="Y16" s="19">
        <v>31.57</v>
      </c>
      <c r="Z16" s="19">
        <v>0.45</v>
      </c>
      <c r="AA16" s="19">
        <v>4.59</v>
      </c>
      <c r="AB16" s="19">
        <v>1.44</v>
      </c>
      <c r="AC16" s="19">
        <v>7.95</v>
      </c>
      <c r="AD16" s="19">
        <v>2.42</v>
      </c>
      <c r="AE16" s="19">
        <v>0.04</v>
      </c>
      <c r="AF16" s="19">
        <v>0.02</v>
      </c>
      <c r="AG16" s="19">
        <v>0.34</v>
      </c>
      <c r="AH16" s="19">
        <v>1.1599999999999999</v>
      </c>
      <c r="AI16" s="19">
        <v>0</v>
      </c>
      <c r="AJ16" s="16">
        <v>0</v>
      </c>
      <c r="AK16" s="16">
        <v>177.24</v>
      </c>
      <c r="AL16" s="16">
        <v>157.81</v>
      </c>
      <c r="AM16" s="16">
        <v>294.35000000000002</v>
      </c>
      <c r="AN16" s="16">
        <v>112.75</v>
      </c>
      <c r="AO16" s="16">
        <v>62.99</v>
      </c>
      <c r="AP16" s="16">
        <v>120.05</v>
      </c>
      <c r="AQ16" s="16">
        <v>38.6</v>
      </c>
      <c r="AR16" s="16">
        <v>181.02</v>
      </c>
      <c r="AS16" s="16">
        <v>130.29</v>
      </c>
      <c r="AT16" s="16">
        <v>154.37</v>
      </c>
      <c r="AU16" s="16">
        <v>151.63</v>
      </c>
      <c r="AV16" s="16">
        <v>76.510000000000005</v>
      </c>
      <c r="AW16" s="16">
        <v>127.57</v>
      </c>
      <c r="AX16" s="16">
        <v>1044.1300000000001</v>
      </c>
      <c r="AY16" s="16">
        <v>2.04</v>
      </c>
      <c r="AZ16" s="16">
        <v>323.39</v>
      </c>
      <c r="BA16" s="16">
        <v>189.18</v>
      </c>
      <c r="BB16" s="16">
        <v>96.14</v>
      </c>
      <c r="BC16" s="16">
        <v>73.2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0.27</v>
      </c>
      <c r="BL16" s="16">
        <v>0</v>
      </c>
      <c r="BM16" s="16">
        <v>0.16</v>
      </c>
      <c r="BN16" s="16">
        <v>0.01</v>
      </c>
      <c r="BO16" s="16">
        <v>0.03</v>
      </c>
      <c r="BP16" s="16">
        <v>0</v>
      </c>
      <c r="BQ16" s="16">
        <v>0</v>
      </c>
      <c r="BR16" s="16">
        <v>0</v>
      </c>
      <c r="BS16" s="16">
        <v>0.93</v>
      </c>
      <c r="BT16" s="16">
        <v>0</v>
      </c>
      <c r="BU16" s="16">
        <v>0</v>
      </c>
      <c r="BV16" s="16">
        <v>2.7</v>
      </c>
      <c r="BW16" s="16">
        <v>0.01</v>
      </c>
      <c r="BX16" s="16">
        <v>0</v>
      </c>
      <c r="BY16" s="16">
        <v>0</v>
      </c>
      <c r="BZ16" s="16">
        <v>0</v>
      </c>
      <c r="CA16" s="16">
        <v>0</v>
      </c>
      <c r="CB16" s="16">
        <v>22.33</v>
      </c>
      <c r="CC16" s="20"/>
      <c r="CD16" s="20"/>
      <c r="CE16" s="16">
        <v>4.83</v>
      </c>
      <c r="CG16" s="16">
        <v>85.29</v>
      </c>
      <c r="CH16" s="16">
        <v>44.84</v>
      </c>
      <c r="CI16" s="16">
        <v>65.06</v>
      </c>
      <c r="CJ16" s="16">
        <v>3324.66</v>
      </c>
      <c r="CK16" s="16">
        <v>1273.26</v>
      </c>
      <c r="CL16" s="16">
        <v>2298.96</v>
      </c>
      <c r="CM16" s="16">
        <v>17.829999999999998</v>
      </c>
      <c r="CN16" s="16">
        <v>10.95</v>
      </c>
      <c r="CO16" s="16">
        <v>15.74</v>
      </c>
      <c r="CP16" s="16">
        <v>5.8</v>
      </c>
      <c r="CQ16" s="16">
        <v>0.5</v>
      </c>
      <c r="CR16" s="68"/>
    </row>
    <row r="17" spans="1:96" s="22" customFormat="1" ht="31.5" x14ac:dyDescent="0.25">
      <c r="A17" s="71"/>
      <c r="B17" s="72" t="s">
        <v>108</v>
      </c>
      <c r="C17" s="73"/>
      <c r="D17" s="73">
        <v>17.88</v>
      </c>
      <c r="E17" s="73">
        <v>8.1</v>
      </c>
      <c r="F17" s="73">
        <v>19.940000000000001</v>
      </c>
      <c r="G17" s="73">
        <v>13.28</v>
      </c>
      <c r="H17" s="73">
        <v>102.06</v>
      </c>
      <c r="I17" s="73">
        <v>656.13</v>
      </c>
      <c r="J17" s="73">
        <v>3.74</v>
      </c>
      <c r="K17" s="73">
        <v>7.67</v>
      </c>
      <c r="L17" s="73">
        <v>0</v>
      </c>
      <c r="M17" s="73">
        <v>0</v>
      </c>
      <c r="N17" s="73">
        <v>20.62</v>
      </c>
      <c r="O17" s="73">
        <v>76.510000000000005</v>
      </c>
      <c r="P17" s="73">
        <v>4.93</v>
      </c>
      <c r="Q17" s="73">
        <v>0</v>
      </c>
      <c r="R17" s="73">
        <v>0</v>
      </c>
      <c r="S17" s="73">
        <v>1.08</v>
      </c>
      <c r="T17" s="73">
        <v>3.43</v>
      </c>
      <c r="U17" s="73">
        <v>601.23</v>
      </c>
      <c r="V17" s="73">
        <v>477.07</v>
      </c>
      <c r="W17" s="73">
        <v>67.5</v>
      </c>
      <c r="X17" s="73">
        <v>53.51</v>
      </c>
      <c r="Y17" s="73">
        <v>251.5</v>
      </c>
      <c r="Z17" s="73">
        <v>4.8499999999999996</v>
      </c>
      <c r="AA17" s="73">
        <v>154.59</v>
      </c>
      <c r="AB17" s="73">
        <v>67.88</v>
      </c>
      <c r="AC17" s="73">
        <v>169.05</v>
      </c>
      <c r="AD17" s="73">
        <v>6.56</v>
      </c>
      <c r="AE17" s="73">
        <v>0.16</v>
      </c>
      <c r="AF17" s="73">
        <v>0.33</v>
      </c>
      <c r="AG17" s="73">
        <v>1.66</v>
      </c>
      <c r="AH17" s="73">
        <v>5.91</v>
      </c>
      <c r="AI17" s="73">
        <v>10.78</v>
      </c>
      <c r="AJ17" s="74">
        <v>0</v>
      </c>
      <c r="AK17" s="74">
        <v>988.62</v>
      </c>
      <c r="AL17" s="74">
        <v>809.69</v>
      </c>
      <c r="AM17" s="74">
        <v>1465.38</v>
      </c>
      <c r="AN17" s="74">
        <v>875.62</v>
      </c>
      <c r="AO17" s="74">
        <v>444.17</v>
      </c>
      <c r="AP17" s="74">
        <v>693.5</v>
      </c>
      <c r="AQ17" s="74">
        <v>243.81</v>
      </c>
      <c r="AR17" s="74">
        <v>894.45</v>
      </c>
      <c r="AS17" s="74">
        <v>870.43</v>
      </c>
      <c r="AT17" s="74">
        <v>1029.08</v>
      </c>
      <c r="AU17" s="74">
        <v>1367.98</v>
      </c>
      <c r="AV17" s="74">
        <v>425.47</v>
      </c>
      <c r="AW17" s="74">
        <v>646.16999999999996</v>
      </c>
      <c r="AX17" s="74">
        <v>3327.69</v>
      </c>
      <c r="AY17" s="74">
        <v>10.44</v>
      </c>
      <c r="AZ17" s="74">
        <v>918.28</v>
      </c>
      <c r="BA17" s="74">
        <v>1032.32</v>
      </c>
      <c r="BB17" s="74">
        <v>613.07000000000005</v>
      </c>
      <c r="BC17" s="74">
        <v>372.54</v>
      </c>
      <c r="BD17" s="74">
        <v>0</v>
      </c>
      <c r="BE17" s="74">
        <v>0</v>
      </c>
      <c r="BF17" s="74">
        <v>0</v>
      </c>
      <c r="BG17" s="74">
        <v>0</v>
      </c>
      <c r="BH17" s="74">
        <v>0</v>
      </c>
      <c r="BI17" s="74">
        <v>0.01</v>
      </c>
      <c r="BJ17" s="74">
        <v>0</v>
      </c>
      <c r="BK17" s="74">
        <v>0.86</v>
      </c>
      <c r="BL17" s="74">
        <v>0</v>
      </c>
      <c r="BM17" s="74">
        <v>0.49</v>
      </c>
      <c r="BN17" s="74">
        <v>0.03</v>
      </c>
      <c r="BO17" s="74">
        <v>0.08</v>
      </c>
      <c r="BP17" s="74">
        <v>0</v>
      </c>
      <c r="BQ17" s="74">
        <v>0</v>
      </c>
      <c r="BR17" s="74">
        <v>0</v>
      </c>
      <c r="BS17" s="74">
        <v>2.89</v>
      </c>
      <c r="BT17" s="74">
        <v>0</v>
      </c>
      <c r="BU17" s="74">
        <v>0</v>
      </c>
      <c r="BV17" s="74">
        <v>7.21</v>
      </c>
      <c r="BW17" s="74">
        <v>0.01</v>
      </c>
      <c r="BX17" s="74">
        <v>0</v>
      </c>
      <c r="BY17" s="74">
        <v>0</v>
      </c>
      <c r="BZ17" s="74">
        <v>0</v>
      </c>
      <c r="CA17" s="74">
        <v>0</v>
      </c>
      <c r="CB17" s="74">
        <v>615.6</v>
      </c>
      <c r="CC17" s="70"/>
      <c r="CD17" s="70">
        <f>$I$17/$I$27*100</f>
        <v>40.595321326263559</v>
      </c>
      <c r="CE17" s="74">
        <v>165.9</v>
      </c>
      <c r="CF17" s="74"/>
      <c r="CG17" s="74">
        <v>125.03</v>
      </c>
      <c r="CH17" s="74">
        <v>72.84</v>
      </c>
      <c r="CI17" s="74">
        <v>98.93</v>
      </c>
      <c r="CJ17" s="74">
        <v>10952.83</v>
      </c>
      <c r="CK17" s="74">
        <v>4829.34</v>
      </c>
      <c r="CL17" s="74">
        <v>7891.09</v>
      </c>
      <c r="CM17" s="74">
        <v>183.47</v>
      </c>
      <c r="CN17" s="74">
        <v>139.43</v>
      </c>
      <c r="CO17" s="74">
        <v>162.80000000000001</v>
      </c>
      <c r="CP17" s="74">
        <v>10.68</v>
      </c>
      <c r="CQ17" s="74">
        <v>1.25</v>
      </c>
    </row>
    <row r="18" spans="1:96" x14ac:dyDescent="0.25">
      <c r="A18" s="17"/>
      <c r="B18" s="69" t="s">
        <v>109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20"/>
      <c r="CD18" s="20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</row>
    <row r="19" spans="1:96" s="21" customFormat="1" ht="31.5" x14ac:dyDescent="0.25">
      <c r="A19" s="17" t="str">
        <f>"16/2"</f>
        <v>16/2</v>
      </c>
      <c r="B19" s="18" t="s">
        <v>110</v>
      </c>
      <c r="C19" s="19" t="str">
        <f>"250"</f>
        <v>250</v>
      </c>
      <c r="D19" s="19">
        <v>5.54</v>
      </c>
      <c r="E19" s="19">
        <v>0</v>
      </c>
      <c r="F19" s="19">
        <v>5.56</v>
      </c>
      <c r="G19" s="19">
        <v>5.56</v>
      </c>
      <c r="H19" s="19">
        <v>24.31</v>
      </c>
      <c r="I19" s="19">
        <v>164.05552</v>
      </c>
      <c r="J19" s="19">
        <v>0.73</v>
      </c>
      <c r="K19" s="19">
        <v>3.25</v>
      </c>
      <c r="L19" s="19">
        <v>0</v>
      </c>
      <c r="M19" s="19">
        <v>0</v>
      </c>
      <c r="N19" s="19">
        <v>3.31</v>
      </c>
      <c r="O19" s="19">
        <v>17.47</v>
      </c>
      <c r="P19" s="19">
        <v>3.53</v>
      </c>
      <c r="Q19" s="19">
        <v>0</v>
      </c>
      <c r="R19" s="19">
        <v>0</v>
      </c>
      <c r="S19" s="19">
        <v>0.18</v>
      </c>
      <c r="T19" s="19">
        <v>1.97</v>
      </c>
      <c r="U19" s="19">
        <v>204.24</v>
      </c>
      <c r="V19" s="19">
        <v>566.41999999999996</v>
      </c>
      <c r="W19" s="19">
        <v>36.44</v>
      </c>
      <c r="X19" s="19">
        <v>39.93</v>
      </c>
      <c r="Y19" s="19">
        <v>107.14</v>
      </c>
      <c r="Z19" s="19">
        <v>2.04</v>
      </c>
      <c r="AA19" s="19">
        <v>0</v>
      </c>
      <c r="AB19" s="19">
        <v>1363.05</v>
      </c>
      <c r="AC19" s="19">
        <v>252.28</v>
      </c>
      <c r="AD19" s="19">
        <v>2.4700000000000002</v>
      </c>
      <c r="AE19" s="19">
        <v>0.21</v>
      </c>
      <c r="AF19" s="19">
        <v>0.08</v>
      </c>
      <c r="AG19" s="19">
        <v>1.19</v>
      </c>
      <c r="AH19" s="19">
        <v>2.61</v>
      </c>
      <c r="AI19" s="19">
        <v>5.65</v>
      </c>
      <c r="AJ19" s="16">
        <v>0</v>
      </c>
      <c r="AK19" s="16">
        <v>218.54</v>
      </c>
      <c r="AL19" s="16">
        <v>242.43</v>
      </c>
      <c r="AM19" s="16">
        <v>359.42</v>
      </c>
      <c r="AN19" s="16">
        <v>345.21</v>
      </c>
      <c r="AO19" s="16">
        <v>47.41</v>
      </c>
      <c r="AP19" s="16">
        <v>193.06</v>
      </c>
      <c r="AQ19" s="16">
        <v>64.19</v>
      </c>
      <c r="AR19" s="16">
        <v>226.87</v>
      </c>
      <c r="AS19" s="16">
        <v>219.77</v>
      </c>
      <c r="AT19" s="16">
        <v>419.77</v>
      </c>
      <c r="AU19" s="16">
        <v>495.91</v>
      </c>
      <c r="AV19" s="16">
        <v>100.47</v>
      </c>
      <c r="AW19" s="16">
        <v>214.87</v>
      </c>
      <c r="AX19" s="16">
        <v>785.46</v>
      </c>
      <c r="AY19" s="16">
        <v>0</v>
      </c>
      <c r="AZ19" s="16">
        <v>151.41</v>
      </c>
      <c r="BA19" s="16">
        <v>184.64</v>
      </c>
      <c r="BB19" s="16">
        <v>155.82</v>
      </c>
      <c r="BC19" s="16">
        <v>58.43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0.39</v>
      </c>
      <c r="BL19" s="16">
        <v>0</v>
      </c>
      <c r="BM19" s="16">
        <v>0.22</v>
      </c>
      <c r="BN19" s="16">
        <v>0.02</v>
      </c>
      <c r="BO19" s="16">
        <v>0.03</v>
      </c>
      <c r="BP19" s="16">
        <v>0</v>
      </c>
      <c r="BQ19" s="16">
        <v>0</v>
      </c>
      <c r="BR19" s="16">
        <v>0</v>
      </c>
      <c r="BS19" s="16">
        <v>1.33</v>
      </c>
      <c r="BT19" s="16">
        <v>0</v>
      </c>
      <c r="BU19" s="16">
        <v>0</v>
      </c>
      <c r="BV19" s="16">
        <v>3.13</v>
      </c>
      <c r="BW19" s="16">
        <v>0.02</v>
      </c>
      <c r="BX19" s="16">
        <v>0</v>
      </c>
      <c r="BY19" s="16">
        <v>0</v>
      </c>
      <c r="BZ19" s="16">
        <v>0</v>
      </c>
      <c r="CA19" s="16">
        <v>0</v>
      </c>
      <c r="CB19" s="16">
        <v>241.53</v>
      </c>
      <c r="CC19" s="20"/>
      <c r="CD19" s="20"/>
      <c r="CE19" s="16">
        <v>227.18</v>
      </c>
      <c r="CF19" s="16"/>
      <c r="CG19" s="16">
        <v>22.94</v>
      </c>
      <c r="CH19" s="16">
        <v>14.82</v>
      </c>
      <c r="CI19" s="16">
        <v>18.88</v>
      </c>
      <c r="CJ19" s="16">
        <v>1191.93</v>
      </c>
      <c r="CK19" s="16">
        <v>620.13</v>
      </c>
      <c r="CL19" s="16">
        <v>906.03</v>
      </c>
      <c r="CM19" s="16">
        <v>42.51</v>
      </c>
      <c r="CN19" s="16">
        <v>21.74</v>
      </c>
      <c r="CO19" s="16">
        <v>32.119999999999997</v>
      </c>
      <c r="CP19" s="16">
        <v>0</v>
      </c>
      <c r="CQ19" s="16">
        <v>0.5</v>
      </c>
      <c r="CR19" s="67"/>
    </row>
    <row r="20" spans="1:96" s="21" customFormat="1" ht="31.5" x14ac:dyDescent="0.25">
      <c r="A20" s="17" t="str">
        <f>"4/7"</f>
        <v>4/7</v>
      </c>
      <c r="B20" s="18" t="s">
        <v>111</v>
      </c>
      <c r="C20" s="19" t="str">
        <f>"120"</f>
        <v>120</v>
      </c>
      <c r="D20" s="19">
        <v>14.83</v>
      </c>
      <c r="E20" s="19">
        <v>15.17</v>
      </c>
      <c r="F20" s="19">
        <v>9.91</v>
      </c>
      <c r="G20" s="19">
        <v>6.46</v>
      </c>
      <c r="H20" s="19">
        <v>5.94</v>
      </c>
      <c r="I20" s="19">
        <v>169.51919800000002</v>
      </c>
      <c r="J20" s="19">
        <v>1.61</v>
      </c>
      <c r="K20" s="19">
        <v>4.16</v>
      </c>
      <c r="L20" s="19">
        <v>0</v>
      </c>
      <c r="M20" s="19">
        <v>0</v>
      </c>
      <c r="N20" s="19">
        <v>4.79</v>
      </c>
      <c r="O20" s="19">
        <v>7.0000000000000007E-2</v>
      </c>
      <c r="P20" s="19">
        <v>1.08</v>
      </c>
      <c r="Q20" s="19">
        <v>0</v>
      </c>
      <c r="R20" s="19">
        <v>0</v>
      </c>
      <c r="S20" s="19">
        <v>0.12</v>
      </c>
      <c r="T20" s="19">
        <v>1.84</v>
      </c>
      <c r="U20" s="19">
        <v>251.76</v>
      </c>
      <c r="V20" s="19">
        <v>293.48</v>
      </c>
      <c r="W20" s="19">
        <v>26.02</v>
      </c>
      <c r="X20" s="19">
        <v>30.53</v>
      </c>
      <c r="Y20" s="19">
        <v>151.19999999999999</v>
      </c>
      <c r="Z20" s="19">
        <v>0.69</v>
      </c>
      <c r="AA20" s="19">
        <v>13.32</v>
      </c>
      <c r="AB20" s="19">
        <v>2592</v>
      </c>
      <c r="AC20" s="19">
        <v>562.20000000000005</v>
      </c>
      <c r="AD20" s="19">
        <v>4.07</v>
      </c>
      <c r="AE20" s="19">
        <v>0.12</v>
      </c>
      <c r="AF20" s="19">
        <v>0.11</v>
      </c>
      <c r="AG20" s="19">
        <v>2.91</v>
      </c>
      <c r="AH20" s="19">
        <v>6.38</v>
      </c>
      <c r="AI20" s="19">
        <v>1.53</v>
      </c>
      <c r="AJ20" s="16">
        <v>0</v>
      </c>
      <c r="AK20" s="16">
        <v>865.81</v>
      </c>
      <c r="AL20" s="16">
        <v>660.67</v>
      </c>
      <c r="AM20" s="16">
        <v>1202.04</v>
      </c>
      <c r="AN20" s="16">
        <v>1411.98</v>
      </c>
      <c r="AO20" s="16">
        <v>381.39</v>
      </c>
      <c r="AP20" s="16">
        <v>794.15</v>
      </c>
      <c r="AQ20" s="16">
        <v>151.59</v>
      </c>
      <c r="AR20" s="16">
        <v>7.87</v>
      </c>
      <c r="AS20" s="16">
        <v>12.19</v>
      </c>
      <c r="AT20" s="16">
        <v>10.43</v>
      </c>
      <c r="AU20" s="16">
        <v>34.270000000000003</v>
      </c>
      <c r="AV20" s="16">
        <v>613.63</v>
      </c>
      <c r="AW20" s="16">
        <v>7.37</v>
      </c>
      <c r="AX20" s="16">
        <v>59.67</v>
      </c>
      <c r="AY20" s="16">
        <v>0</v>
      </c>
      <c r="AZ20" s="16">
        <v>7.62</v>
      </c>
      <c r="BA20" s="16">
        <v>8.3800000000000008</v>
      </c>
      <c r="BB20" s="16">
        <v>4.99</v>
      </c>
      <c r="BC20" s="16">
        <v>3.19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0.35</v>
      </c>
      <c r="BL20" s="16">
        <v>0</v>
      </c>
      <c r="BM20" s="16">
        <v>0.23</v>
      </c>
      <c r="BN20" s="16">
        <v>0.02</v>
      </c>
      <c r="BO20" s="16">
        <v>0.04</v>
      </c>
      <c r="BP20" s="16">
        <v>0</v>
      </c>
      <c r="BQ20" s="16">
        <v>0</v>
      </c>
      <c r="BR20" s="16">
        <v>0</v>
      </c>
      <c r="BS20" s="16">
        <v>1.34</v>
      </c>
      <c r="BT20" s="16">
        <v>0</v>
      </c>
      <c r="BU20" s="16">
        <v>0</v>
      </c>
      <c r="BV20" s="16">
        <v>3.79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114.38</v>
      </c>
      <c r="CC20" s="20"/>
      <c r="CD20" s="20"/>
      <c r="CE20" s="16">
        <v>445.32</v>
      </c>
      <c r="CF20" s="16"/>
      <c r="CG20" s="16">
        <v>222.71</v>
      </c>
      <c r="CH20" s="16">
        <v>45.39</v>
      </c>
      <c r="CI20" s="16">
        <v>134.05000000000001</v>
      </c>
      <c r="CJ20" s="16">
        <v>2428.2800000000002</v>
      </c>
      <c r="CK20" s="16">
        <v>753.26</v>
      </c>
      <c r="CL20" s="16">
        <v>1590.77</v>
      </c>
      <c r="CM20" s="16">
        <v>43.59</v>
      </c>
      <c r="CN20" s="16">
        <v>25.15</v>
      </c>
      <c r="CO20" s="16">
        <v>34.369999999999997</v>
      </c>
      <c r="CP20" s="16">
        <v>2</v>
      </c>
      <c r="CQ20" s="16">
        <v>0.5</v>
      </c>
      <c r="CR20" s="67"/>
    </row>
    <row r="21" spans="1:96" s="21" customFormat="1" x14ac:dyDescent="0.25">
      <c r="A21" s="17" t="str">
        <f>"8/15"</f>
        <v>8/15</v>
      </c>
      <c r="B21" s="18" t="s">
        <v>103</v>
      </c>
      <c r="C21" s="19" t="str">
        <f>"60"</f>
        <v>60</v>
      </c>
      <c r="D21" s="19">
        <v>3.97</v>
      </c>
      <c r="E21" s="19">
        <v>0</v>
      </c>
      <c r="F21" s="19">
        <v>0.39</v>
      </c>
      <c r="G21" s="19">
        <v>0.39</v>
      </c>
      <c r="H21" s="19">
        <v>28.14</v>
      </c>
      <c r="I21" s="19">
        <v>134.34059999999999</v>
      </c>
      <c r="J21" s="19">
        <v>0</v>
      </c>
      <c r="K21" s="19">
        <v>0</v>
      </c>
      <c r="L21" s="19">
        <v>0</v>
      </c>
      <c r="M21" s="19">
        <v>0</v>
      </c>
      <c r="N21" s="19">
        <v>0.66</v>
      </c>
      <c r="O21" s="19">
        <v>27.36</v>
      </c>
      <c r="P21" s="19">
        <v>0.12</v>
      </c>
      <c r="Q21" s="19">
        <v>0</v>
      </c>
      <c r="R21" s="19">
        <v>0</v>
      </c>
      <c r="S21" s="19">
        <v>0</v>
      </c>
      <c r="T21" s="19">
        <v>1.08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6">
        <v>0</v>
      </c>
      <c r="AK21" s="16">
        <v>191.57</v>
      </c>
      <c r="AL21" s="16">
        <v>199.4</v>
      </c>
      <c r="AM21" s="16">
        <v>305.37</v>
      </c>
      <c r="AN21" s="16">
        <v>101.27</v>
      </c>
      <c r="AO21" s="16">
        <v>60.03</v>
      </c>
      <c r="AP21" s="16">
        <v>120.06</v>
      </c>
      <c r="AQ21" s="16">
        <v>45.41</v>
      </c>
      <c r="AR21" s="16">
        <v>217.15</v>
      </c>
      <c r="AS21" s="16">
        <v>134.68</v>
      </c>
      <c r="AT21" s="16">
        <v>187.92</v>
      </c>
      <c r="AU21" s="16">
        <v>155.03</v>
      </c>
      <c r="AV21" s="16">
        <v>81.430000000000007</v>
      </c>
      <c r="AW21" s="16">
        <v>144.07</v>
      </c>
      <c r="AX21" s="16">
        <v>1204.78</v>
      </c>
      <c r="AY21" s="16">
        <v>0</v>
      </c>
      <c r="AZ21" s="16">
        <v>392.54</v>
      </c>
      <c r="BA21" s="16">
        <v>170.69</v>
      </c>
      <c r="BB21" s="16">
        <v>113.27</v>
      </c>
      <c r="BC21" s="16">
        <v>89.78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0.05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0.04</v>
      </c>
      <c r="BT21" s="16">
        <v>0</v>
      </c>
      <c r="BU21" s="16">
        <v>0</v>
      </c>
      <c r="BV21" s="16">
        <v>0.17</v>
      </c>
      <c r="BW21" s="16">
        <v>0.01</v>
      </c>
      <c r="BX21" s="16">
        <v>0</v>
      </c>
      <c r="BY21" s="16">
        <v>0</v>
      </c>
      <c r="BZ21" s="16">
        <v>0</v>
      </c>
      <c r="CA21" s="16">
        <v>0</v>
      </c>
      <c r="CB21" s="16">
        <v>23.46</v>
      </c>
      <c r="CC21" s="20"/>
      <c r="CD21" s="20"/>
      <c r="CE21" s="16">
        <v>0</v>
      </c>
      <c r="CF21" s="16"/>
      <c r="CG21" s="16">
        <v>0</v>
      </c>
      <c r="CH21" s="16">
        <v>0</v>
      </c>
      <c r="CI21" s="16">
        <v>0</v>
      </c>
      <c r="CJ21" s="16">
        <v>3800</v>
      </c>
      <c r="CK21" s="16">
        <v>1464</v>
      </c>
      <c r="CL21" s="16">
        <v>2632</v>
      </c>
      <c r="CM21" s="16">
        <v>30.4</v>
      </c>
      <c r="CN21" s="16">
        <v>30.4</v>
      </c>
      <c r="CO21" s="16">
        <v>30.4</v>
      </c>
      <c r="CP21" s="16">
        <v>0</v>
      </c>
      <c r="CQ21" s="16">
        <v>0</v>
      </c>
      <c r="CR21" s="67"/>
    </row>
    <row r="22" spans="1:96" s="21" customFormat="1" x14ac:dyDescent="0.25">
      <c r="A22" s="17" t="str">
        <f>"8/16"</f>
        <v>8/16</v>
      </c>
      <c r="B22" s="18" t="s">
        <v>112</v>
      </c>
      <c r="C22" s="19" t="str">
        <f>"60"</f>
        <v>60</v>
      </c>
      <c r="D22" s="19">
        <v>3.96</v>
      </c>
      <c r="E22" s="19">
        <v>0</v>
      </c>
      <c r="F22" s="19">
        <v>0.72</v>
      </c>
      <c r="G22" s="19">
        <v>0.72</v>
      </c>
      <c r="H22" s="19">
        <v>25.02</v>
      </c>
      <c r="I22" s="19">
        <v>116.02799999999999</v>
      </c>
      <c r="J22" s="19">
        <v>0.12</v>
      </c>
      <c r="K22" s="19">
        <v>0</v>
      </c>
      <c r="L22" s="19">
        <v>0</v>
      </c>
      <c r="M22" s="19">
        <v>0</v>
      </c>
      <c r="N22" s="19">
        <v>0.72</v>
      </c>
      <c r="O22" s="19">
        <v>19.32</v>
      </c>
      <c r="P22" s="19">
        <v>4.9800000000000004</v>
      </c>
      <c r="Q22" s="19">
        <v>0</v>
      </c>
      <c r="R22" s="19">
        <v>0</v>
      </c>
      <c r="S22" s="19">
        <v>0.6</v>
      </c>
      <c r="T22" s="19">
        <v>1.5</v>
      </c>
      <c r="U22" s="19">
        <v>366</v>
      </c>
      <c r="V22" s="19">
        <v>147</v>
      </c>
      <c r="W22" s="19">
        <v>21</v>
      </c>
      <c r="X22" s="19">
        <v>28.2</v>
      </c>
      <c r="Y22" s="19">
        <v>94.8</v>
      </c>
      <c r="Z22" s="19">
        <v>2.34</v>
      </c>
      <c r="AA22" s="19">
        <v>0</v>
      </c>
      <c r="AB22" s="19">
        <v>3</v>
      </c>
      <c r="AC22" s="19">
        <v>0.6</v>
      </c>
      <c r="AD22" s="19">
        <v>0.84</v>
      </c>
      <c r="AE22" s="19">
        <v>0.11</v>
      </c>
      <c r="AF22" s="19">
        <v>0.05</v>
      </c>
      <c r="AG22" s="19">
        <v>0.42</v>
      </c>
      <c r="AH22" s="19">
        <v>1.2</v>
      </c>
      <c r="AI22" s="19">
        <v>0</v>
      </c>
      <c r="AJ22" s="16">
        <v>0</v>
      </c>
      <c r="AK22" s="16">
        <v>193.2</v>
      </c>
      <c r="AL22" s="16">
        <v>148.80000000000001</v>
      </c>
      <c r="AM22" s="16">
        <v>256.2</v>
      </c>
      <c r="AN22" s="16">
        <v>133.80000000000001</v>
      </c>
      <c r="AO22" s="16">
        <v>55.8</v>
      </c>
      <c r="AP22" s="16">
        <v>118.8</v>
      </c>
      <c r="AQ22" s="16">
        <v>48</v>
      </c>
      <c r="AR22" s="16">
        <v>222.6</v>
      </c>
      <c r="AS22" s="16">
        <v>178.2</v>
      </c>
      <c r="AT22" s="16">
        <v>174.6</v>
      </c>
      <c r="AU22" s="16">
        <v>278.39999999999998</v>
      </c>
      <c r="AV22" s="16">
        <v>74.400000000000006</v>
      </c>
      <c r="AW22" s="16">
        <v>186</v>
      </c>
      <c r="AX22" s="16">
        <v>935.4</v>
      </c>
      <c r="AY22" s="16">
        <v>0</v>
      </c>
      <c r="AZ22" s="16">
        <v>315.60000000000002</v>
      </c>
      <c r="BA22" s="16">
        <v>174.6</v>
      </c>
      <c r="BB22" s="16">
        <v>108</v>
      </c>
      <c r="BC22" s="16">
        <v>78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0.08</v>
      </c>
      <c r="BL22" s="16">
        <v>0</v>
      </c>
      <c r="BM22" s="16">
        <v>0.01</v>
      </c>
      <c r="BN22" s="16">
        <v>0.01</v>
      </c>
      <c r="BO22" s="16">
        <v>0</v>
      </c>
      <c r="BP22" s="16">
        <v>0</v>
      </c>
      <c r="BQ22" s="16">
        <v>0</v>
      </c>
      <c r="BR22" s="16">
        <v>0.01</v>
      </c>
      <c r="BS22" s="16">
        <v>7.0000000000000007E-2</v>
      </c>
      <c r="BT22" s="16">
        <v>0</v>
      </c>
      <c r="BU22" s="16">
        <v>0</v>
      </c>
      <c r="BV22" s="16">
        <v>0.28999999999999998</v>
      </c>
      <c r="BW22" s="16">
        <v>0.05</v>
      </c>
      <c r="BX22" s="16">
        <v>0</v>
      </c>
      <c r="BY22" s="16">
        <v>0</v>
      </c>
      <c r="BZ22" s="16">
        <v>0</v>
      </c>
      <c r="CA22" s="16">
        <v>0</v>
      </c>
      <c r="CB22" s="16">
        <v>28.2</v>
      </c>
      <c r="CC22" s="20"/>
      <c r="CD22" s="20"/>
      <c r="CE22" s="16">
        <v>0.5</v>
      </c>
      <c r="CF22" s="16"/>
      <c r="CG22" s="16">
        <v>20</v>
      </c>
      <c r="CH22" s="16">
        <v>20</v>
      </c>
      <c r="CI22" s="16">
        <v>20</v>
      </c>
      <c r="CJ22" s="16">
        <v>3800</v>
      </c>
      <c r="CK22" s="16">
        <v>1464</v>
      </c>
      <c r="CL22" s="16">
        <v>2632</v>
      </c>
      <c r="CM22" s="16">
        <v>38</v>
      </c>
      <c r="CN22" s="16">
        <v>31.6</v>
      </c>
      <c r="CO22" s="16">
        <v>34.799999999999997</v>
      </c>
      <c r="CP22" s="16">
        <v>0</v>
      </c>
      <c r="CQ22" s="16">
        <v>0</v>
      </c>
      <c r="CR22" s="67"/>
    </row>
    <row r="23" spans="1:96" s="21" customFormat="1" x14ac:dyDescent="0.25">
      <c r="A23" s="17" t="str">
        <f>"7/10"</f>
        <v>7/10</v>
      </c>
      <c r="B23" s="18" t="s">
        <v>113</v>
      </c>
      <c r="C23" s="19" t="str">
        <f>"200"</f>
        <v>200</v>
      </c>
      <c r="D23" s="19">
        <v>0.16</v>
      </c>
      <c r="E23" s="19">
        <v>0</v>
      </c>
      <c r="F23" s="19">
        <v>0.04</v>
      </c>
      <c r="G23" s="19">
        <v>0.04</v>
      </c>
      <c r="H23" s="19">
        <v>12.2</v>
      </c>
      <c r="I23" s="19">
        <v>47.687819999999995</v>
      </c>
      <c r="J23" s="19">
        <v>0</v>
      </c>
      <c r="K23" s="19">
        <v>0</v>
      </c>
      <c r="L23" s="19">
        <v>0</v>
      </c>
      <c r="M23" s="19">
        <v>0</v>
      </c>
      <c r="N23" s="19">
        <v>11.84</v>
      </c>
      <c r="O23" s="19">
        <v>0.02</v>
      </c>
      <c r="P23" s="19">
        <v>0.34</v>
      </c>
      <c r="Q23" s="19">
        <v>0</v>
      </c>
      <c r="R23" s="19">
        <v>0</v>
      </c>
      <c r="S23" s="19">
        <v>0.32</v>
      </c>
      <c r="T23" s="19">
        <v>0.13</v>
      </c>
      <c r="U23" s="19">
        <v>4.0599999999999996</v>
      </c>
      <c r="V23" s="19">
        <v>50.99</v>
      </c>
      <c r="W23" s="19">
        <v>7.47</v>
      </c>
      <c r="X23" s="19">
        <v>4.9400000000000004</v>
      </c>
      <c r="Y23" s="19">
        <v>5.58</v>
      </c>
      <c r="Z23" s="19">
        <v>0.13</v>
      </c>
      <c r="AA23" s="19">
        <v>0</v>
      </c>
      <c r="AB23" s="19">
        <v>18</v>
      </c>
      <c r="AC23" s="19">
        <v>3.4</v>
      </c>
      <c r="AD23" s="19">
        <v>0.06</v>
      </c>
      <c r="AE23" s="19">
        <v>0.01</v>
      </c>
      <c r="AF23" s="19">
        <v>0.01</v>
      </c>
      <c r="AG23" s="19">
        <v>7.0000000000000007E-2</v>
      </c>
      <c r="AH23" s="19">
        <v>0.1</v>
      </c>
      <c r="AI23" s="19">
        <v>1.2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226.89</v>
      </c>
      <c r="CC23" s="20"/>
      <c r="CD23" s="20"/>
      <c r="CE23" s="16">
        <v>3</v>
      </c>
      <c r="CF23" s="16"/>
      <c r="CG23" s="16">
        <v>4.79</v>
      </c>
      <c r="CH23" s="16">
        <v>4.79</v>
      </c>
      <c r="CI23" s="16">
        <v>4.79</v>
      </c>
      <c r="CJ23" s="16">
        <v>545</v>
      </c>
      <c r="CK23" s="16">
        <v>208.6</v>
      </c>
      <c r="CL23" s="16">
        <v>376.8</v>
      </c>
      <c r="CM23" s="16">
        <v>50.96</v>
      </c>
      <c r="CN23" s="16">
        <v>30.26</v>
      </c>
      <c r="CO23" s="16">
        <v>40.61</v>
      </c>
      <c r="CP23" s="16">
        <v>10</v>
      </c>
      <c r="CQ23" s="16">
        <v>0</v>
      </c>
      <c r="CR23" s="67"/>
    </row>
    <row r="24" spans="1:96" s="21" customFormat="1" ht="31.5" x14ac:dyDescent="0.25">
      <c r="A24" s="17" t="str">
        <f>"46/3"</f>
        <v>46/3</v>
      </c>
      <c r="B24" s="18" t="s">
        <v>114</v>
      </c>
      <c r="C24" s="19" t="str">
        <f>"180"</f>
        <v>180</v>
      </c>
      <c r="D24" s="19">
        <v>6.33</v>
      </c>
      <c r="E24" s="19">
        <v>0</v>
      </c>
      <c r="F24" s="19">
        <v>4.66</v>
      </c>
      <c r="G24" s="19">
        <v>5.29</v>
      </c>
      <c r="H24" s="19">
        <v>40.880000000000003</v>
      </c>
      <c r="I24" s="19">
        <v>230.1559164</v>
      </c>
      <c r="J24" s="19">
        <v>0.68</v>
      </c>
      <c r="K24" s="19">
        <v>2.93</v>
      </c>
      <c r="L24" s="19">
        <v>0</v>
      </c>
      <c r="M24" s="19">
        <v>0</v>
      </c>
      <c r="N24" s="19">
        <v>1.1100000000000001</v>
      </c>
      <c r="O24" s="19">
        <v>37.700000000000003</v>
      </c>
      <c r="P24" s="19">
        <v>2.06</v>
      </c>
      <c r="Q24" s="19">
        <v>0</v>
      </c>
      <c r="R24" s="19">
        <v>0</v>
      </c>
      <c r="S24" s="19">
        <v>0</v>
      </c>
      <c r="T24" s="19">
        <v>0.76</v>
      </c>
      <c r="U24" s="19">
        <v>176.03</v>
      </c>
      <c r="V24" s="19">
        <v>66.28</v>
      </c>
      <c r="W24" s="19">
        <v>11.69</v>
      </c>
      <c r="X24" s="19">
        <v>8.61</v>
      </c>
      <c r="Y24" s="19">
        <v>46.69</v>
      </c>
      <c r="Z24" s="19">
        <v>0.86</v>
      </c>
      <c r="AA24" s="19">
        <v>0</v>
      </c>
      <c r="AB24" s="19">
        <v>0</v>
      </c>
      <c r="AC24" s="19">
        <v>0</v>
      </c>
      <c r="AD24" s="19">
        <v>2.9</v>
      </c>
      <c r="AE24" s="19">
        <v>7.0000000000000007E-2</v>
      </c>
      <c r="AF24" s="19">
        <v>0.02</v>
      </c>
      <c r="AG24" s="19">
        <v>0.59</v>
      </c>
      <c r="AH24" s="19">
        <v>1.77</v>
      </c>
      <c r="AI24" s="19">
        <v>0</v>
      </c>
      <c r="AJ24" s="16">
        <v>0</v>
      </c>
      <c r="AK24" s="16">
        <v>273.83</v>
      </c>
      <c r="AL24" s="16">
        <v>250.25</v>
      </c>
      <c r="AM24" s="16">
        <v>468.85</v>
      </c>
      <c r="AN24" s="16">
        <v>145.55000000000001</v>
      </c>
      <c r="AO24" s="16">
        <v>89.17</v>
      </c>
      <c r="AP24" s="16">
        <v>180.64</v>
      </c>
      <c r="AQ24" s="16">
        <v>58.1</v>
      </c>
      <c r="AR24" s="16">
        <v>291.08999999999997</v>
      </c>
      <c r="AS24" s="16">
        <v>192.14</v>
      </c>
      <c r="AT24" s="16">
        <v>232.41</v>
      </c>
      <c r="AU24" s="16">
        <v>197.9</v>
      </c>
      <c r="AV24" s="16">
        <v>116.21</v>
      </c>
      <c r="AW24" s="16">
        <v>203.65</v>
      </c>
      <c r="AX24" s="16">
        <v>1791.42</v>
      </c>
      <c r="AY24" s="16">
        <v>0</v>
      </c>
      <c r="AZ24" s="16">
        <v>564.35</v>
      </c>
      <c r="BA24" s="16">
        <v>291.08999999999997</v>
      </c>
      <c r="BB24" s="16">
        <v>145.55000000000001</v>
      </c>
      <c r="BC24" s="16">
        <v>116.21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0.34</v>
      </c>
      <c r="BL24" s="16">
        <v>0</v>
      </c>
      <c r="BM24" s="16">
        <v>0.17</v>
      </c>
      <c r="BN24" s="16">
        <v>0.01</v>
      </c>
      <c r="BO24" s="16">
        <v>0.03</v>
      </c>
      <c r="BP24" s="16">
        <v>0</v>
      </c>
      <c r="BQ24" s="16">
        <v>0</v>
      </c>
      <c r="BR24" s="16">
        <v>0.01</v>
      </c>
      <c r="BS24" s="16">
        <v>0.95</v>
      </c>
      <c r="BT24" s="16">
        <v>0</v>
      </c>
      <c r="BU24" s="16">
        <v>0</v>
      </c>
      <c r="BV24" s="16">
        <v>2.91</v>
      </c>
      <c r="BW24" s="16">
        <v>0.01</v>
      </c>
      <c r="BX24" s="16">
        <v>0</v>
      </c>
      <c r="BY24" s="16">
        <v>0</v>
      </c>
      <c r="BZ24" s="16">
        <v>0</v>
      </c>
      <c r="CA24" s="16">
        <v>0</v>
      </c>
      <c r="CB24" s="16">
        <v>7.96</v>
      </c>
      <c r="CC24" s="20"/>
      <c r="CD24" s="20"/>
      <c r="CE24" s="16">
        <v>0</v>
      </c>
      <c r="CF24" s="16"/>
      <c r="CG24" s="16">
        <v>23.12</v>
      </c>
      <c r="CH24" s="16">
        <v>12.12</v>
      </c>
      <c r="CI24" s="16">
        <v>17.62</v>
      </c>
      <c r="CJ24" s="16">
        <v>531.41999999999996</v>
      </c>
      <c r="CK24" s="16">
        <v>531.41999999999996</v>
      </c>
      <c r="CL24" s="16">
        <v>531.41999999999996</v>
      </c>
      <c r="CM24" s="16">
        <v>12.79</v>
      </c>
      <c r="CN24" s="16">
        <v>6.51</v>
      </c>
      <c r="CO24" s="16">
        <v>9.65</v>
      </c>
      <c r="CP24" s="16">
        <v>0</v>
      </c>
      <c r="CQ24" s="16">
        <v>0.45</v>
      </c>
      <c r="CR24" s="67"/>
    </row>
    <row r="25" spans="1:96" s="16" customFormat="1" ht="47.25" x14ac:dyDescent="0.25">
      <c r="A25" s="17" t="str">
        <f>"16/1"</f>
        <v>16/1</v>
      </c>
      <c r="B25" s="18" t="s">
        <v>115</v>
      </c>
      <c r="C25" s="19" t="str">
        <f>"100"</f>
        <v>100</v>
      </c>
      <c r="D25" s="19">
        <v>1.17</v>
      </c>
      <c r="E25" s="19">
        <v>0</v>
      </c>
      <c r="F25" s="19">
        <v>5.96</v>
      </c>
      <c r="G25" s="19">
        <v>5.96</v>
      </c>
      <c r="H25" s="19">
        <v>11.32</v>
      </c>
      <c r="I25" s="19">
        <v>98.34966399999999</v>
      </c>
      <c r="J25" s="19">
        <v>0.75</v>
      </c>
      <c r="K25" s="19">
        <v>3.9</v>
      </c>
      <c r="L25" s="19">
        <v>0</v>
      </c>
      <c r="M25" s="19">
        <v>0</v>
      </c>
      <c r="N25" s="19">
        <v>8.9700000000000006</v>
      </c>
      <c r="O25" s="19">
        <v>0.18</v>
      </c>
      <c r="P25" s="19">
        <v>2.16</v>
      </c>
      <c r="Q25" s="19">
        <v>0</v>
      </c>
      <c r="R25" s="19">
        <v>0</v>
      </c>
      <c r="S25" s="19">
        <v>0.27</v>
      </c>
      <c r="T25" s="19">
        <v>0.9</v>
      </c>
      <c r="U25" s="19">
        <v>18.96</v>
      </c>
      <c r="V25" s="19">
        <v>180.41</v>
      </c>
      <c r="W25" s="19">
        <v>24.43</v>
      </c>
      <c r="X25" s="19">
        <v>34.26</v>
      </c>
      <c r="Y25" s="19">
        <v>49.71</v>
      </c>
      <c r="Z25" s="19">
        <v>0.64</v>
      </c>
      <c r="AA25" s="19">
        <v>0</v>
      </c>
      <c r="AB25" s="19">
        <v>10819.2</v>
      </c>
      <c r="AC25" s="19">
        <v>1840</v>
      </c>
      <c r="AD25" s="19">
        <v>3.01</v>
      </c>
      <c r="AE25" s="19">
        <v>0.05</v>
      </c>
      <c r="AF25" s="19">
        <v>0.06</v>
      </c>
      <c r="AG25" s="19">
        <v>0.9</v>
      </c>
      <c r="AH25" s="19">
        <v>1.01</v>
      </c>
      <c r="AI25" s="19">
        <v>4.51</v>
      </c>
      <c r="AJ25" s="16">
        <v>0</v>
      </c>
      <c r="AK25" s="16">
        <v>38.770000000000003</v>
      </c>
      <c r="AL25" s="16">
        <v>31.56</v>
      </c>
      <c r="AM25" s="16">
        <v>39.67</v>
      </c>
      <c r="AN25" s="16">
        <v>34.26</v>
      </c>
      <c r="AO25" s="16">
        <v>8.11</v>
      </c>
      <c r="AP25" s="16">
        <v>28.85</v>
      </c>
      <c r="AQ25" s="16">
        <v>7.21</v>
      </c>
      <c r="AR25" s="16">
        <v>27.95</v>
      </c>
      <c r="AS25" s="16">
        <v>43.28</v>
      </c>
      <c r="AT25" s="16">
        <v>36.97</v>
      </c>
      <c r="AU25" s="16">
        <v>121.72</v>
      </c>
      <c r="AV25" s="16">
        <v>12.62</v>
      </c>
      <c r="AW25" s="16">
        <v>26.15</v>
      </c>
      <c r="AX25" s="16">
        <v>211.88</v>
      </c>
      <c r="AY25" s="16">
        <v>0</v>
      </c>
      <c r="AZ25" s="16">
        <v>27.05</v>
      </c>
      <c r="BA25" s="16">
        <v>29.75</v>
      </c>
      <c r="BB25" s="16">
        <v>16.23</v>
      </c>
      <c r="BC25" s="16">
        <v>10.82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0.36</v>
      </c>
      <c r="BL25" s="16">
        <v>0</v>
      </c>
      <c r="BM25" s="16">
        <v>0.24</v>
      </c>
      <c r="BN25" s="16">
        <v>0.02</v>
      </c>
      <c r="BO25" s="16">
        <v>0.04</v>
      </c>
      <c r="BP25" s="16">
        <v>0</v>
      </c>
      <c r="BQ25" s="16">
        <v>0</v>
      </c>
      <c r="BR25" s="16">
        <v>0</v>
      </c>
      <c r="BS25" s="16">
        <v>1.39</v>
      </c>
      <c r="BT25" s="16">
        <v>0</v>
      </c>
      <c r="BU25" s="16">
        <v>0</v>
      </c>
      <c r="BV25" s="16">
        <v>3.47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80.97</v>
      </c>
      <c r="CC25" s="20"/>
      <c r="CD25" s="20"/>
      <c r="CE25" s="16">
        <v>1803.2</v>
      </c>
      <c r="CG25" s="16">
        <v>4.9000000000000004</v>
      </c>
      <c r="CH25" s="16">
        <v>4.72</v>
      </c>
      <c r="CI25" s="16">
        <v>4.8099999999999996</v>
      </c>
      <c r="CJ25" s="16">
        <v>819.5</v>
      </c>
      <c r="CK25" s="16">
        <v>194.92</v>
      </c>
      <c r="CL25" s="16">
        <v>507.21</v>
      </c>
      <c r="CM25" s="16">
        <v>4.3099999999999996</v>
      </c>
      <c r="CN25" s="16">
        <v>2.52</v>
      </c>
      <c r="CO25" s="16">
        <v>3.41</v>
      </c>
      <c r="CP25" s="16">
        <v>3</v>
      </c>
      <c r="CQ25" s="16">
        <v>0</v>
      </c>
      <c r="CR25" s="68"/>
    </row>
    <row r="26" spans="1:96" s="22" customFormat="1" x14ac:dyDescent="0.25">
      <c r="A26" s="71"/>
      <c r="B26" s="72" t="s">
        <v>116</v>
      </c>
      <c r="C26" s="73"/>
      <c r="D26" s="73">
        <v>35.950000000000003</v>
      </c>
      <c r="E26" s="73">
        <v>15.17</v>
      </c>
      <c r="F26" s="73">
        <v>27.25</v>
      </c>
      <c r="G26" s="73">
        <v>24.43</v>
      </c>
      <c r="H26" s="73">
        <v>147.80000000000001</v>
      </c>
      <c r="I26" s="73">
        <v>960.14</v>
      </c>
      <c r="J26" s="73">
        <v>3.9</v>
      </c>
      <c r="K26" s="73">
        <v>14.24</v>
      </c>
      <c r="L26" s="73">
        <v>0</v>
      </c>
      <c r="M26" s="73">
        <v>0</v>
      </c>
      <c r="N26" s="73">
        <v>31.41</v>
      </c>
      <c r="O26" s="73">
        <v>102.12</v>
      </c>
      <c r="P26" s="73">
        <v>14.28</v>
      </c>
      <c r="Q26" s="73">
        <v>0</v>
      </c>
      <c r="R26" s="73">
        <v>0</v>
      </c>
      <c r="S26" s="73">
        <v>1.49</v>
      </c>
      <c r="T26" s="73">
        <v>8.18</v>
      </c>
      <c r="U26" s="73">
        <v>1021.05</v>
      </c>
      <c r="V26" s="73">
        <v>1304.58</v>
      </c>
      <c r="W26" s="73">
        <v>127.05</v>
      </c>
      <c r="X26" s="73">
        <v>146.47</v>
      </c>
      <c r="Y26" s="73">
        <v>455.12</v>
      </c>
      <c r="Z26" s="73">
        <v>6.7</v>
      </c>
      <c r="AA26" s="73">
        <v>13.32</v>
      </c>
      <c r="AB26" s="73">
        <v>14795.25</v>
      </c>
      <c r="AC26" s="73">
        <v>2658.48</v>
      </c>
      <c r="AD26" s="73">
        <v>13.35</v>
      </c>
      <c r="AE26" s="73">
        <v>0.57999999999999996</v>
      </c>
      <c r="AF26" s="73">
        <v>0.32</v>
      </c>
      <c r="AG26" s="73">
        <v>6.07</v>
      </c>
      <c r="AH26" s="73">
        <v>13.08</v>
      </c>
      <c r="AI26" s="73">
        <v>12.88</v>
      </c>
      <c r="AJ26" s="74">
        <v>0</v>
      </c>
      <c r="AK26" s="74">
        <v>1781.73</v>
      </c>
      <c r="AL26" s="74">
        <v>1533.11</v>
      </c>
      <c r="AM26" s="74">
        <v>2631.55</v>
      </c>
      <c r="AN26" s="74">
        <v>2172.0700000000002</v>
      </c>
      <c r="AO26" s="74">
        <v>641.91</v>
      </c>
      <c r="AP26" s="74">
        <v>1435.57</v>
      </c>
      <c r="AQ26" s="74">
        <v>374.51</v>
      </c>
      <c r="AR26" s="74">
        <v>993.54</v>
      </c>
      <c r="AS26" s="74">
        <v>780.25</v>
      </c>
      <c r="AT26" s="74">
        <v>1062.0999999999999</v>
      </c>
      <c r="AU26" s="74">
        <v>1283.23</v>
      </c>
      <c r="AV26" s="74">
        <v>998.76</v>
      </c>
      <c r="AW26" s="74">
        <v>782.11</v>
      </c>
      <c r="AX26" s="74">
        <v>4988.6099999999997</v>
      </c>
      <c r="AY26" s="74">
        <v>0</v>
      </c>
      <c r="AZ26" s="74">
        <v>1458.58</v>
      </c>
      <c r="BA26" s="74">
        <v>859.15</v>
      </c>
      <c r="BB26" s="74">
        <v>543.86</v>
      </c>
      <c r="BC26" s="74">
        <v>356.43</v>
      </c>
      <c r="BD26" s="74">
        <v>0</v>
      </c>
      <c r="BE26" s="74">
        <v>0</v>
      </c>
      <c r="BF26" s="74">
        <v>0</v>
      </c>
      <c r="BG26" s="74">
        <v>0</v>
      </c>
      <c r="BH26" s="74">
        <v>0</v>
      </c>
      <c r="BI26" s="74">
        <v>0</v>
      </c>
      <c r="BJ26" s="74">
        <v>0</v>
      </c>
      <c r="BK26" s="74">
        <v>1.58</v>
      </c>
      <c r="BL26" s="74">
        <v>0</v>
      </c>
      <c r="BM26" s="74">
        <v>0.87</v>
      </c>
      <c r="BN26" s="74">
        <v>0.08</v>
      </c>
      <c r="BO26" s="74">
        <v>0.14000000000000001</v>
      </c>
      <c r="BP26" s="74">
        <v>0</v>
      </c>
      <c r="BQ26" s="74">
        <v>0</v>
      </c>
      <c r="BR26" s="74">
        <v>0.02</v>
      </c>
      <c r="BS26" s="74">
        <v>5.12</v>
      </c>
      <c r="BT26" s="74">
        <v>0</v>
      </c>
      <c r="BU26" s="74">
        <v>0</v>
      </c>
      <c r="BV26" s="74">
        <v>13.74</v>
      </c>
      <c r="BW26" s="74">
        <v>0.09</v>
      </c>
      <c r="BX26" s="74">
        <v>0</v>
      </c>
      <c r="BY26" s="74">
        <v>0</v>
      </c>
      <c r="BZ26" s="74">
        <v>0</v>
      </c>
      <c r="CA26" s="74">
        <v>0</v>
      </c>
      <c r="CB26" s="74">
        <v>723.39</v>
      </c>
      <c r="CC26" s="70"/>
      <c r="CD26" s="70">
        <f>$I$26/$I$27*100</f>
        <v>59.404678673736441</v>
      </c>
      <c r="CE26" s="74">
        <v>2479.1999999999998</v>
      </c>
      <c r="CF26" s="74"/>
      <c r="CG26" s="74">
        <v>298.45</v>
      </c>
      <c r="CH26" s="74">
        <v>101.83</v>
      </c>
      <c r="CI26" s="74">
        <v>200.14</v>
      </c>
      <c r="CJ26" s="74">
        <v>13116.12</v>
      </c>
      <c r="CK26" s="74">
        <v>5236.32</v>
      </c>
      <c r="CL26" s="74">
        <v>9176.2199999999993</v>
      </c>
      <c r="CM26" s="74">
        <v>222.56</v>
      </c>
      <c r="CN26" s="74">
        <v>148.16999999999999</v>
      </c>
      <c r="CO26" s="74">
        <v>185.36</v>
      </c>
      <c r="CP26" s="74">
        <v>15</v>
      </c>
      <c r="CQ26" s="74">
        <v>1.45</v>
      </c>
    </row>
    <row r="27" spans="1:96" s="22" customFormat="1" x14ac:dyDescent="0.25">
      <c r="A27" s="71"/>
      <c r="B27" s="72" t="s">
        <v>117</v>
      </c>
      <c r="C27" s="73"/>
      <c r="D27" s="73">
        <v>53.83</v>
      </c>
      <c r="E27" s="73">
        <v>23.27</v>
      </c>
      <c r="F27" s="73">
        <v>47.19</v>
      </c>
      <c r="G27" s="73">
        <v>37.71</v>
      </c>
      <c r="H27" s="73">
        <v>249.86</v>
      </c>
      <c r="I27" s="73">
        <v>1616.27</v>
      </c>
      <c r="J27" s="73">
        <v>7.63</v>
      </c>
      <c r="K27" s="73">
        <v>21.91</v>
      </c>
      <c r="L27" s="73">
        <v>0</v>
      </c>
      <c r="M27" s="73">
        <v>0</v>
      </c>
      <c r="N27" s="73">
        <v>52.03</v>
      </c>
      <c r="O27" s="73">
        <v>178.63</v>
      </c>
      <c r="P27" s="73">
        <v>19.21</v>
      </c>
      <c r="Q27" s="73">
        <v>0</v>
      </c>
      <c r="R27" s="73">
        <v>0</v>
      </c>
      <c r="S27" s="73">
        <v>2.57</v>
      </c>
      <c r="T27" s="73">
        <v>11.61</v>
      </c>
      <c r="U27" s="73">
        <v>1622.28</v>
      </c>
      <c r="V27" s="73">
        <v>1781.65</v>
      </c>
      <c r="W27" s="73">
        <v>194.55</v>
      </c>
      <c r="X27" s="73">
        <v>199.97</v>
      </c>
      <c r="Y27" s="73">
        <v>706.62</v>
      </c>
      <c r="Z27" s="73">
        <v>11.56</v>
      </c>
      <c r="AA27" s="73">
        <v>167.91</v>
      </c>
      <c r="AB27" s="73">
        <v>14863.13</v>
      </c>
      <c r="AC27" s="73">
        <v>2827.52</v>
      </c>
      <c r="AD27" s="73">
        <v>19.91</v>
      </c>
      <c r="AE27" s="73">
        <v>0.74</v>
      </c>
      <c r="AF27" s="73">
        <v>0.66</v>
      </c>
      <c r="AG27" s="73">
        <v>7.73</v>
      </c>
      <c r="AH27" s="73">
        <v>18.989999999999998</v>
      </c>
      <c r="AI27" s="73">
        <v>23.67</v>
      </c>
      <c r="AJ27" s="74">
        <v>0</v>
      </c>
      <c r="AK27" s="74">
        <v>2770.35</v>
      </c>
      <c r="AL27" s="74">
        <v>2342.79</v>
      </c>
      <c r="AM27" s="74">
        <v>4096.9399999999996</v>
      </c>
      <c r="AN27" s="74">
        <v>3047.69</v>
      </c>
      <c r="AO27" s="74">
        <v>1086.08</v>
      </c>
      <c r="AP27" s="74">
        <v>2129.06</v>
      </c>
      <c r="AQ27" s="74">
        <v>618.32000000000005</v>
      </c>
      <c r="AR27" s="74">
        <v>1887.99</v>
      </c>
      <c r="AS27" s="74">
        <v>1650.68</v>
      </c>
      <c r="AT27" s="74">
        <v>2091.1799999999998</v>
      </c>
      <c r="AU27" s="74">
        <v>2651.21</v>
      </c>
      <c r="AV27" s="74">
        <v>1424.22</v>
      </c>
      <c r="AW27" s="74">
        <v>1428.27</v>
      </c>
      <c r="AX27" s="74">
        <v>8316.2999999999993</v>
      </c>
      <c r="AY27" s="74">
        <v>10.44</v>
      </c>
      <c r="AZ27" s="74">
        <v>2376.86</v>
      </c>
      <c r="BA27" s="74">
        <v>1891.47</v>
      </c>
      <c r="BB27" s="74">
        <v>1156.93</v>
      </c>
      <c r="BC27" s="74">
        <v>728.97</v>
      </c>
      <c r="BD27" s="74">
        <v>0</v>
      </c>
      <c r="BE27" s="74">
        <v>0</v>
      </c>
      <c r="BF27" s="74">
        <v>0</v>
      </c>
      <c r="BG27" s="74">
        <v>0</v>
      </c>
      <c r="BH27" s="74">
        <v>0</v>
      </c>
      <c r="BI27" s="74">
        <v>0.01</v>
      </c>
      <c r="BJ27" s="74">
        <v>0</v>
      </c>
      <c r="BK27" s="74">
        <v>2.44</v>
      </c>
      <c r="BL27" s="74">
        <v>0</v>
      </c>
      <c r="BM27" s="74">
        <v>1.36</v>
      </c>
      <c r="BN27" s="74">
        <v>0.11</v>
      </c>
      <c r="BO27" s="74">
        <v>0.22</v>
      </c>
      <c r="BP27" s="74">
        <v>0</v>
      </c>
      <c r="BQ27" s="74">
        <v>0</v>
      </c>
      <c r="BR27" s="74">
        <v>0.02</v>
      </c>
      <c r="BS27" s="74">
        <v>8</v>
      </c>
      <c r="BT27" s="74">
        <v>0</v>
      </c>
      <c r="BU27" s="74">
        <v>0</v>
      </c>
      <c r="BV27" s="74">
        <v>20.96</v>
      </c>
      <c r="BW27" s="74">
        <v>0.1</v>
      </c>
      <c r="BX27" s="74">
        <v>0</v>
      </c>
      <c r="BY27" s="74">
        <v>0</v>
      </c>
      <c r="BZ27" s="74">
        <v>0</v>
      </c>
      <c r="CA27" s="74">
        <v>0</v>
      </c>
      <c r="CB27" s="74">
        <v>1338.99</v>
      </c>
      <c r="CC27" s="70"/>
      <c r="CD27" s="70"/>
      <c r="CE27" s="74">
        <v>2645.1</v>
      </c>
      <c r="CF27" s="74"/>
      <c r="CG27" s="74">
        <v>423.48</v>
      </c>
      <c r="CH27" s="74">
        <v>174.67</v>
      </c>
      <c r="CI27" s="74">
        <v>299.08</v>
      </c>
      <c r="CJ27" s="74">
        <v>24068.95</v>
      </c>
      <c r="CK27" s="74">
        <v>10065.66</v>
      </c>
      <c r="CL27" s="74">
        <v>17067.310000000001</v>
      </c>
      <c r="CM27" s="74">
        <v>406.03</v>
      </c>
      <c r="CN27" s="74">
        <v>287.60000000000002</v>
      </c>
      <c r="CO27" s="74">
        <v>348.17</v>
      </c>
      <c r="CP27" s="74">
        <v>25.68</v>
      </c>
      <c r="CQ27" s="74">
        <v>2.7</v>
      </c>
    </row>
    <row r="28" spans="1:96" ht="47.25" x14ac:dyDescent="0.25">
      <c r="A28" s="17"/>
      <c r="B28" s="18" t="s">
        <v>118</v>
      </c>
      <c r="C28" s="19"/>
      <c r="D28" s="19">
        <v>54</v>
      </c>
      <c r="E28" s="19">
        <v>0</v>
      </c>
      <c r="F28" s="19">
        <v>55.199999999999996</v>
      </c>
      <c r="G28" s="19">
        <v>0</v>
      </c>
      <c r="H28" s="19">
        <v>229.79999999999998</v>
      </c>
      <c r="I28" s="19">
        <v>1632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540</v>
      </c>
      <c r="AD28" s="19">
        <v>0</v>
      </c>
      <c r="AE28" s="19">
        <v>0.84</v>
      </c>
      <c r="AF28" s="19">
        <v>0.96</v>
      </c>
      <c r="AG28" s="19"/>
      <c r="AH28" s="19"/>
      <c r="AI28" s="19">
        <v>42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>
        <v>0</v>
      </c>
      <c r="CJ28" s="16"/>
      <c r="CK28" s="16"/>
      <c r="CL28" s="16">
        <v>0</v>
      </c>
      <c r="CM28" s="16"/>
      <c r="CN28" s="16"/>
      <c r="CO28" s="16">
        <v>0</v>
      </c>
      <c r="CP28" s="16"/>
      <c r="CQ28" s="16"/>
    </row>
    <row r="29" spans="1:96" x14ac:dyDescent="0.25">
      <c r="A29" s="17"/>
      <c r="B29" s="18" t="s">
        <v>119</v>
      </c>
      <c r="C29" s="19"/>
      <c r="D29" s="19">
        <f t="shared" ref="D29:I29" si="0">D27-D28</f>
        <v>-0.17000000000000171</v>
      </c>
      <c r="E29" s="19">
        <f t="shared" si="0"/>
        <v>23.27</v>
      </c>
      <c r="F29" s="19">
        <f t="shared" si="0"/>
        <v>-8.009999999999998</v>
      </c>
      <c r="G29" s="19">
        <f t="shared" si="0"/>
        <v>37.71</v>
      </c>
      <c r="H29" s="19">
        <f t="shared" si="0"/>
        <v>20.060000000000031</v>
      </c>
      <c r="I29" s="19">
        <f t="shared" si="0"/>
        <v>-15.730000000000018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>
        <f t="shared" ref="V29:AF29" si="1">V27-V28</f>
        <v>1781.65</v>
      </c>
      <c r="W29" s="19">
        <f t="shared" si="1"/>
        <v>194.55</v>
      </c>
      <c r="X29" s="19">
        <f t="shared" si="1"/>
        <v>199.97</v>
      </c>
      <c r="Y29" s="19">
        <f t="shared" si="1"/>
        <v>706.62</v>
      </c>
      <c r="Z29" s="19">
        <f t="shared" si="1"/>
        <v>11.56</v>
      </c>
      <c r="AA29" s="19">
        <f t="shared" si="1"/>
        <v>167.91</v>
      </c>
      <c r="AB29" s="19">
        <f t="shared" si="1"/>
        <v>14863.13</v>
      </c>
      <c r="AC29" s="19">
        <f t="shared" si="1"/>
        <v>2287.52</v>
      </c>
      <c r="AD29" s="19">
        <f t="shared" si="1"/>
        <v>19.91</v>
      </c>
      <c r="AE29" s="19">
        <f t="shared" si="1"/>
        <v>-9.9999999999999978E-2</v>
      </c>
      <c r="AF29" s="19">
        <f t="shared" si="1"/>
        <v>-0.29999999999999993</v>
      </c>
      <c r="AG29" s="19"/>
      <c r="AH29" s="19"/>
      <c r="AI29" s="19">
        <f>AI27-AI28</f>
        <v>-18.329999999999998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20"/>
      <c r="CD29" s="20"/>
      <c r="CE29" s="16"/>
      <c r="CF29" s="16"/>
      <c r="CG29" s="16"/>
      <c r="CH29" s="16"/>
      <c r="CI29" s="16">
        <f>CI27-CI28</f>
        <v>299.08</v>
      </c>
      <c r="CJ29" s="16"/>
      <c r="CK29" s="16"/>
      <c r="CL29" s="16">
        <f>CL27-CL28</f>
        <v>17067.310000000001</v>
      </c>
      <c r="CM29" s="16"/>
      <c r="CN29" s="16"/>
      <c r="CO29" s="16">
        <f>CO27-CO28</f>
        <v>348.17</v>
      </c>
      <c r="CP29" s="16"/>
      <c r="CQ29" s="16"/>
    </row>
    <row r="30" spans="1:96" ht="31.5" x14ac:dyDescent="0.25">
      <c r="A30" s="17"/>
      <c r="B30" s="18" t="s">
        <v>120</v>
      </c>
      <c r="C30" s="19"/>
      <c r="D30" s="19">
        <v>14</v>
      </c>
      <c r="E30" s="19"/>
      <c r="F30" s="19">
        <v>27</v>
      </c>
      <c r="G30" s="19"/>
      <c r="H30" s="19">
        <v>59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20"/>
      <c r="CD30" s="20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CJ8:CJ9"/>
    <mergeCell ref="H6:CD6"/>
    <mergeCell ref="AI8:AI9"/>
    <mergeCell ref="CG8:CG9"/>
    <mergeCell ref="CH8:CH9"/>
    <mergeCell ref="CI8:CI9"/>
    <mergeCell ref="CF8:CF9"/>
    <mergeCell ref="CO8:CO9"/>
    <mergeCell ref="CN8:CN9"/>
    <mergeCell ref="CM8:CM9"/>
    <mergeCell ref="CL8:CL9"/>
    <mergeCell ref="CK8:CK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122</v>
      </c>
      <c r="B1" s="79" t="s">
        <v>123</v>
      </c>
      <c r="C1" s="80"/>
      <c r="D1" s="81"/>
      <c r="E1" s="24" t="s">
        <v>124</v>
      </c>
      <c r="F1" s="25"/>
      <c r="I1" s="24" t="s">
        <v>125</v>
      </c>
      <c r="J1" s="26"/>
    </row>
    <row r="2" spans="1:10" ht="7.5" customHeight="1" thickBot="1" x14ac:dyDescent="0.3"/>
    <row r="3" spans="1:10" ht="15.75" thickBot="1" x14ac:dyDescent="0.3">
      <c r="A3" s="27" t="s">
        <v>126</v>
      </c>
      <c r="B3" s="28" t="s">
        <v>127</v>
      </c>
      <c r="C3" s="28" t="s">
        <v>128</v>
      </c>
      <c r="D3" s="28" t="s">
        <v>129</v>
      </c>
      <c r="E3" s="28" t="s">
        <v>130</v>
      </c>
      <c r="F3" s="28" t="s">
        <v>131</v>
      </c>
      <c r="G3" s="28" t="s">
        <v>132</v>
      </c>
      <c r="H3" s="28" t="s">
        <v>133</v>
      </c>
      <c r="I3" s="28" t="s">
        <v>134</v>
      </c>
      <c r="J3" s="29" t="s">
        <v>135</v>
      </c>
    </row>
    <row r="4" spans="1:10" ht="30" x14ac:dyDescent="0.25">
      <c r="A4" s="30" t="s">
        <v>101</v>
      </c>
      <c r="B4" s="31" t="s">
        <v>136</v>
      </c>
      <c r="C4" s="64" t="s">
        <v>153</v>
      </c>
      <c r="D4" s="33" t="s">
        <v>102</v>
      </c>
      <c r="E4" s="34">
        <v>300</v>
      </c>
      <c r="F4" s="35"/>
      <c r="G4" s="34">
        <v>282.90196799999995</v>
      </c>
      <c r="H4" s="34">
        <v>4.53</v>
      </c>
      <c r="I4" s="34">
        <v>7.99</v>
      </c>
      <c r="J4" s="36">
        <v>48.04</v>
      </c>
    </row>
    <row r="5" spans="1:10" x14ac:dyDescent="0.25">
      <c r="A5" s="37"/>
      <c r="B5" s="38"/>
      <c r="C5" s="65" t="s">
        <v>123</v>
      </c>
      <c r="D5" s="39" t="s">
        <v>103</v>
      </c>
      <c r="E5" s="40">
        <v>20</v>
      </c>
      <c r="F5" s="41"/>
      <c r="G5" s="40">
        <v>44.780199999999994</v>
      </c>
      <c r="H5" s="40">
        <v>1.32</v>
      </c>
      <c r="I5" s="40">
        <v>0.13</v>
      </c>
      <c r="J5" s="42">
        <v>9.3800000000000008</v>
      </c>
    </row>
    <row r="6" spans="1:10" x14ac:dyDescent="0.25">
      <c r="A6" s="37"/>
      <c r="B6" s="43" t="s">
        <v>137</v>
      </c>
      <c r="C6" s="65" t="s">
        <v>154</v>
      </c>
      <c r="D6" s="39" t="s">
        <v>104</v>
      </c>
      <c r="E6" s="40">
        <v>60</v>
      </c>
      <c r="F6" s="41"/>
      <c r="G6" s="40">
        <v>94.176000000000002</v>
      </c>
      <c r="H6" s="40">
        <v>7.62</v>
      </c>
      <c r="I6" s="40">
        <v>6.9</v>
      </c>
      <c r="J6" s="42">
        <v>0.42</v>
      </c>
    </row>
    <row r="7" spans="1:10" x14ac:dyDescent="0.25">
      <c r="A7" s="37"/>
      <c r="B7" s="43" t="s">
        <v>138</v>
      </c>
      <c r="C7" s="65" t="s">
        <v>155</v>
      </c>
      <c r="D7" s="39" t="s">
        <v>105</v>
      </c>
      <c r="E7" s="40">
        <v>200</v>
      </c>
      <c r="F7" s="41"/>
      <c r="G7" s="40">
        <v>20.530314146341464</v>
      </c>
      <c r="H7" s="40">
        <v>0.12</v>
      </c>
      <c r="I7" s="40">
        <v>0.02</v>
      </c>
      <c r="J7" s="42">
        <v>5.0599999999999996</v>
      </c>
    </row>
    <row r="8" spans="1:10" x14ac:dyDescent="0.25">
      <c r="A8" s="37"/>
      <c r="B8" s="43" t="s">
        <v>139</v>
      </c>
      <c r="C8" s="65" t="s">
        <v>123</v>
      </c>
      <c r="D8" s="39" t="s">
        <v>106</v>
      </c>
      <c r="E8" s="40">
        <v>100</v>
      </c>
      <c r="F8" s="41"/>
      <c r="G8" s="40">
        <v>48.68</v>
      </c>
      <c r="H8" s="40">
        <v>0.4</v>
      </c>
      <c r="I8" s="40">
        <v>0.4</v>
      </c>
      <c r="J8" s="42">
        <v>11.6</v>
      </c>
    </row>
    <row r="9" spans="1:10" x14ac:dyDescent="0.25">
      <c r="A9" s="37"/>
      <c r="B9" s="38"/>
      <c r="C9" s="65" t="s">
        <v>156</v>
      </c>
      <c r="D9" s="39" t="s">
        <v>107</v>
      </c>
      <c r="E9" s="40">
        <v>50</v>
      </c>
      <c r="F9" s="41"/>
      <c r="G9" s="40">
        <v>165.06282139999999</v>
      </c>
      <c r="H9" s="40">
        <v>3.89</v>
      </c>
      <c r="I9" s="40">
        <v>4.5</v>
      </c>
      <c r="J9" s="42">
        <v>27.56</v>
      </c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140</v>
      </c>
      <c r="B11" s="50" t="s">
        <v>139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109</v>
      </c>
      <c r="B14" s="51" t="s">
        <v>141</v>
      </c>
      <c r="C14" s="66" t="s">
        <v>157</v>
      </c>
      <c r="D14" s="53" t="s">
        <v>110</v>
      </c>
      <c r="E14" s="54">
        <v>250</v>
      </c>
      <c r="F14" s="55"/>
      <c r="G14" s="54">
        <v>164.05552</v>
      </c>
      <c r="H14" s="54">
        <v>5.54</v>
      </c>
      <c r="I14" s="54">
        <v>5.56</v>
      </c>
      <c r="J14" s="56">
        <v>24.31</v>
      </c>
    </row>
    <row r="15" spans="1:10" x14ac:dyDescent="0.25">
      <c r="A15" s="37"/>
      <c r="B15" s="43" t="s">
        <v>142</v>
      </c>
      <c r="C15" s="65" t="s">
        <v>158</v>
      </c>
      <c r="D15" s="39" t="s">
        <v>111</v>
      </c>
      <c r="E15" s="40">
        <v>120</v>
      </c>
      <c r="F15" s="41"/>
      <c r="G15" s="40">
        <v>169.51919800000002</v>
      </c>
      <c r="H15" s="40">
        <v>14.83</v>
      </c>
      <c r="I15" s="40">
        <v>9.91</v>
      </c>
      <c r="J15" s="42">
        <v>5.94</v>
      </c>
    </row>
    <row r="16" spans="1:10" x14ac:dyDescent="0.25">
      <c r="A16" s="37"/>
      <c r="B16" s="43" t="s">
        <v>143</v>
      </c>
      <c r="C16" s="65" t="s">
        <v>123</v>
      </c>
      <c r="D16" s="39" t="s">
        <v>103</v>
      </c>
      <c r="E16" s="40">
        <v>60</v>
      </c>
      <c r="F16" s="41"/>
      <c r="G16" s="40">
        <v>134.34059999999999</v>
      </c>
      <c r="H16" s="40">
        <v>3.97</v>
      </c>
      <c r="I16" s="40">
        <v>0.39</v>
      </c>
      <c r="J16" s="42">
        <v>28.14</v>
      </c>
    </row>
    <row r="17" spans="1:10" x14ac:dyDescent="0.25">
      <c r="A17" s="37"/>
      <c r="B17" s="43" t="s">
        <v>144</v>
      </c>
      <c r="C17" s="65" t="s">
        <v>123</v>
      </c>
      <c r="D17" s="39" t="s">
        <v>112</v>
      </c>
      <c r="E17" s="40">
        <v>60</v>
      </c>
      <c r="F17" s="41"/>
      <c r="G17" s="40">
        <v>116.02799999999999</v>
      </c>
      <c r="H17" s="40">
        <v>3.96</v>
      </c>
      <c r="I17" s="40">
        <v>0.72</v>
      </c>
      <c r="J17" s="42">
        <v>25.02</v>
      </c>
    </row>
    <row r="18" spans="1:10" x14ac:dyDescent="0.25">
      <c r="A18" s="37"/>
      <c r="B18" s="43" t="s">
        <v>145</v>
      </c>
      <c r="C18" s="65" t="s">
        <v>159</v>
      </c>
      <c r="D18" s="39" t="s">
        <v>113</v>
      </c>
      <c r="E18" s="40">
        <v>200</v>
      </c>
      <c r="F18" s="41"/>
      <c r="G18" s="40">
        <v>47.687819999999995</v>
      </c>
      <c r="H18" s="40">
        <v>0.16</v>
      </c>
      <c r="I18" s="40">
        <v>0.04</v>
      </c>
      <c r="J18" s="42">
        <v>12.2</v>
      </c>
    </row>
    <row r="19" spans="1:10" x14ac:dyDescent="0.25">
      <c r="A19" s="37"/>
      <c r="B19" s="43" t="s">
        <v>146</v>
      </c>
      <c r="C19" s="65" t="s">
        <v>160</v>
      </c>
      <c r="D19" s="39" t="s">
        <v>114</v>
      </c>
      <c r="E19" s="40">
        <v>180</v>
      </c>
      <c r="F19" s="41"/>
      <c r="G19" s="40">
        <v>230.1559164</v>
      </c>
      <c r="H19" s="40">
        <v>6.33</v>
      </c>
      <c r="I19" s="40">
        <v>4.66</v>
      </c>
      <c r="J19" s="42">
        <v>40.880000000000003</v>
      </c>
    </row>
    <row r="20" spans="1:10" x14ac:dyDescent="0.25">
      <c r="A20" s="37"/>
      <c r="B20" s="43" t="s">
        <v>147</v>
      </c>
      <c r="C20" s="65" t="s">
        <v>161</v>
      </c>
      <c r="D20" s="39" t="s">
        <v>115</v>
      </c>
      <c r="E20" s="40">
        <v>100</v>
      </c>
      <c r="F20" s="41"/>
      <c r="G20" s="40">
        <v>98.34966399999999</v>
      </c>
      <c r="H20" s="40">
        <v>1.17</v>
      </c>
      <c r="I20" s="40">
        <v>5.96</v>
      </c>
      <c r="J20" s="42">
        <v>11.32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148</v>
      </c>
      <c r="B23" s="50" t="s">
        <v>149</v>
      </c>
      <c r="C23" s="32"/>
      <c r="D23" s="33"/>
      <c r="E23" s="34"/>
      <c r="F23" s="35"/>
      <c r="G23" s="34"/>
      <c r="H23" s="34"/>
      <c r="I23" s="34"/>
      <c r="J23" s="36"/>
    </row>
    <row r="24" spans="1:10" x14ac:dyDescent="0.25">
      <c r="A24" s="37"/>
      <c r="B24" s="62" t="s">
        <v>145</v>
      </c>
      <c r="C24" s="38"/>
      <c r="D24" s="39"/>
      <c r="E24" s="40"/>
      <c r="F24" s="41"/>
      <c r="G24" s="40"/>
      <c r="H24" s="40"/>
      <c r="I24" s="40"/>
      <c r="J24" s="42"/>
    </row>
    <row r="25" spans="1:10" x14ac:dyDescent="0.25">
      <c r="A25" s="37"/>
      <c r="B25" s="57"/>
      <c r="C25" s="57"/>
      <c r="D25" s="58"/>
      <c r="E25" s="59"/>
      <c r="F25" s="60"/>
      <c r="G25" s="59"/>
      <c r="H25" s="59"/>
      <c r="I25" s="59"/>
      <c r="J25" s="61"/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150</v>
      </c>
      <c r="B27" s="31" t="s">
        <v>136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144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145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138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151</v>
      </c>
      <c r="B33" s="50" t="s">
        <v>152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149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145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139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45166.355497685188</v>
      </c>
    </row>
    <row r="2" spans="1:2" x14ac:dyDescent="0.2">
      <c r="A2" t="s">
        <v>80</v>
      </c>
      <c r="B2" s="13">
        <v>45176.445706018516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28.08.2023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2023-10-12T05:31:32Z</cp:lastPrinted>
  <dcterms:created xsi:type="dcterms:W3CDTF">2002-09-22T07:35:02Z</dcterms:created>
  <dcterms:modified xsi:type="dcterms:W3CDTF">2023-10-12T05:31:33Z</dcterms:modified>
</cp:coreProperties>
</file>