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135" windowWidth="11355" windowHeight="6150"/>
  </bookViews>
  <sheets>
    <sheet name="08.09.2023" sheetId="1" r:id="rId1"/>
    <sheet name="1" sheetId="3" r:id="rId2"/>
    <sheet name="Dop" sheetId="2" r:id="rId3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'08.09.2023'!$A$3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45621"/>
</workbook>
</file>

<file path=xl/calcChain.xml><?xml version="1.0" encoding="utf-8"?>
<calcChain xmlns="http://schemas.openxmlformats.org/spreadsheetml/2006/main">
  <c r="A23" i="1" l="1"/>
  <c r="A22" i="1"/>
  <c r="A12" i="1"/>
  <c r="CD25" i="1"/>
  <c r="CD16" i="1"/>
  <c r="AA28" i="1"/>
  <c r="AF28" i="1"/>
  <c r="V28" i="1"/>
  <c r="CO28" i="1"/>
  <c r="CL28" i="1"/>
  <c r="CI28" i="1"/>
  <c r="AI28" i="1"/>
  <c r="AE28" i="1"/>
  <c r="AD28" i="1"/>
  <c r="AC28" i="1"/>
  <c r="AB28" i="1"/>
  <c r="Z28" i="1"/>
  <c r="Y28" i="1"/>
  <c r="X28" i="1"/>
  <c r="W28" i="1"/>
  <c r="I28" i="1"/>
  <c r="H28" i="1"/>
  <c r="G28" i="1"/>
  <c r="F28" i="1"/>
  <c r="E28" i="1"/>
  <c r="D28" i="1"/>
  <c r="A24" i="1"/>
  <c r="C24" i="1"/>
  <c r="C23" i="1"/>
  <c r="C22" i="1"/>
  <c r="A21" i="1"/>
  <c r="C21" i="1"/>
  <c r="A20" i="1"/>
  <c r="C20" i="1"/>
  <c r="A19" i="1"/>
  <c r="C19" i="1"/>
  <c r="A18" i="1"/>
  <c r="C18" i="1"/>
  <c r="A15" i="1"/>
  <c r="C15" i="1"/>
  <c r="A14" i="1"/>
  <c r="C14" i="1"/>
  <c r="A13" i="1"/>
  <c r="C13" i="1"/>
  <c r="C12" i="1"/>
  <c r="A11" i="1"/>
  <c r="C11" i="1"/>
  <c r="B3" i="1"/>
  <c r="A6" i="1"/>
</calcChain>
</file>

<file path=xl/sharedStrings.xml><?xml version="1.0" encoding="utf-8"?>
<sst xmlns="http://schemas.openxmlformats.org/spreadsheetml/2006/main" count="190" uniqueCount="163">
  <si>
    <t>всего</t>
  </si>
  <si>
    <t>Белки, г</t>
  </si>
  <si>
    <t>в т.ч. жив.</t>
  </si>
  <si>
    <t>в т.ч. раст.</t>
  </si>
  <si>
    <t>ЭЦ, ккал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</si>
  <si>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</si>
  <si>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</si>
  <si>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</si>
  <si>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</si>
  <si>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</si>
  <si>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</si>
  <si>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</si>
  <si>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</si>
  <si>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</si>
  <si>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</si>
  <si>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</si>
  <si>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</si>
  <si>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</si>
  <si>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</si>
  <si>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</si>
  <si>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</si>
  <si>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</si>
  <si>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</si>
  <si>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</si>
  <si>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</si>
  <si>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</si>
  <si>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</si>
  <si>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</si>
  <si>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</si>
  <si>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</si>
  <si>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</si>
  <si>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</si>
  <si>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</si>
  <si>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</si>
  <si>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</si>
  <si>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</si>
  <si>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</si>
  <si>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</si>
  <si>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</si>
  <si>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</si>
  <si>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</si>
  <si>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</si>
  <si>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</si>
  <si>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</si>
  <si>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</si>
  <si>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</si>
  <si>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</si>
  <si>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</si>
  <si>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</si>
  <si>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</si>
  <si>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</si>
  <si>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</si>
  <si>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</si>
  <si>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</si>
  <si>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</si>
  <si>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</si>
  <si>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</si>
  <si>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</si>
  <si>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</si>
  <si>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</si>
  <si>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</si>
  <si>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</si>
  <si>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</si>
  <si>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</si>
  <si>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</si>
  <si>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</si>
  <si>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</si>
  <si>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</si>
  <si>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</si>
  <si>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</si>
  <si>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А,мг</t>
  </si>
  <si>
    <t>РЭ,мкг</t>
  </si>
  <si>
    <t>ТЭ,мг</t>
  </si>
  <si>
    <t>Витамины, мг</t>
  </si>
  <si>
    <t>Минеральные элементы, мг</t>
  </si>
  <si>
    <r>
      <t>В</t>
    </r>
    <r>
      <rPr>
        <vertAlign val="subscript"/>
        <sz val="12"/>
        <rFont val="Times New Roman"/>
        <family val="1"/>
        <charset val="204"/>
      </rPr>
      <t>1</t>
    </r>
  </si>
  <si>
    <r>
      <t>В</t>
    </r>
    <r>
      <rPr>
        <vertAlign val="subscript"/>
        <sz val="12"/>
        <rFont val="Times New Roman"/>
        <family val="1"/>
        <charset val="204"/>
      </rPr>
      <t>2</t>
    </r>
  </si>
  <si>
    <t>Вы-ход, г</t>
  </si>
  <si>
    <t>Угле-воды, г</t>
  </si>
  <si>
    <t>Дата составления</t>
  </si>
  <si>
    <t>Дата печати</t>
  </si>
  <si>
    <t>Группа</t>
  </si>
  <si>
    <t>Физ.Норма</t>
  </si>
  <si>
    <t>Но-мер рец.</t>
  </si>
  <si>
    <t>Прием пищи, наименование изделий (блюд)</t>
  </si>
  <si>
    <t>Вита-мин С, мг</t>
  </si>
  <si>
    <t>Цена, руб</t>
  </si>
  <si>
    <t>Доля, %</t>
  </si>
  <si>
    <t>I (макс.), мкг</t>
  </si>
  <si>
    <t>I (мин.), мкг</t>
  </si>
  <si>
    <t>I (сред.), мкг</t>
  </si>
  <si>
    <t>Zn (макс.), мкг</t>
  </si>
  <si>
    <t>Zn (мин.), мкг</t>
  </si>
  <si>
    <t>Zn (сред.), мкг</t>
  </si>
  <si>
    <t>Se (макс.), мкг</t>
  </si>
  <si>
    <t>Se (мин.), мкг</t>
  </si>
  <si>
    <t>Se (сред.), мкг</t>
  </si>
  <si>
    <t>Вложен-ный сахар, г</t>
  </si>
  <si>
    <t>Вложен-ная соль, г</t>
  </si>
  <si>
    <t>Школы 5-11</t>
  </si>
  <si>
    <t>СанПиН 2.3/2.4.3590-20  12 лет и старше</t>
  </si>
  <si>
    <t xml:space="preserve">Завтрак </t>
  </si>
  <si>
    <t>Омлет запеченный или паровой безмолочный</t>
  </si>
  <si>
    <t>Хлеб пшеничный</t>
  </si>
  <si>
    <t>Булочка с маком</t>
  </si>
  <si>
    <t>Чай с лимоном (вариант 2)</t>
  </si>
  <si>
    <t>Яблоки</t>
  </si>
  <si>
    <t>Итого за 'Завтрак '</t>
  </si>
  <si>
    <t xml:space="preserve">Обед </t>
  </si>
  <si>
    <t>Салат из отварной свеклы с растительным маслом</t>
  </si>
  <si>
    <t xml:space="preserve">Рассольник с крупой </t>
  </si>
  <si>
    <t>Рыба (филе), припущенная с овощами (200 г)</t>
  </si>
  <si>
    <t>Каша гречневая рассыпчатая с овощами</t>
  </si>
  <si>
    <t>Хлеб ржаной</t>
  </si>
  <si>
    <t>Компот из смородины</t>
  </si>
  <si>
    <t>Итого за 'Обед '</t>
  </si>
  <si>
    <t>Итого за день</t>
  </si>
  <si>
    <t>Норма (СанПиН 2.3/2.4.3590-20  12 лет и старше)</t>
  </si>
  <si>
    <t>Отклонение</t>
  </si>
  <si>
    <t>Содержание, % от калорийности</t>
  </si>
  <si>
    <t>08.09.2023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</si>
  <si>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</si>
  <si>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</si>
  <si>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</si>
  <si>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</si>
  <si>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</si>
  <si>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</si>
  <si>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</si>
  <si>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</si>
  <si>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</si>
  <si>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</si>
  <si>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</si>
  <si>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</si>
  <si>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</si>
  <si>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</si>
  <si>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</si>
  <si>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</si>
  <si>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</si>
  <si>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</si>
  <si>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</si>
  <si>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</si>
  <si>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</si>
  <si>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</si>
  <si>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</si>
  <si>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</si>
  <si>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</si>
  <si>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</si>
  <si>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</si>
  <si>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</si>
  <si>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</si>
  <si>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</si>
  <si>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</si>
  <si>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</si>
  <si>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</si>
  <si>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2/6-1</t>
  </si>
  <si>
    <t>15/12</t>
  </si>
  <si>
    <t>29/10</t>
  </si>
  <si>
    <t>32/1</t>
  </si>
  <si>
    <t>11/2</t>
  </si>
  <si>
    <t>3/7</t>
  </si>
  <si>
    <t>40/3</t>
  </si>
  <si>
    <t>6/10</t>
  </si>
  <si>
    <t>МЕНЮ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</si>
</sst>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vertAlign val="subscript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0" fillId="0" borderId="0" xfId="0" applyNumberFormat="1"/>
    <xf numFmtId="2" fontId="1" fillId="0" borderId="0" xfId="0" applyNumberFormat="1" applyFont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1" fillId="0" borderId="2" xfId="0" applyNumberFormat="1" applyFont="1" applyBorder="1" applyAlignment="1">
      <alignment horizontal="center" vertical="top"/>
    </xf>
    <xf numFmtId="49" fontId="1" fillId="0" borderId="2" xfId="0" applyNumberFormat="1" applyFont="1" applyBorder="1" applyAlignment="1">
      <alignment vertical="top" wrapText="1"/>
    </xf>
    <xf numFmtId="0" fontId="1" fillId="0" borderId="2" xfId="0" applyNumberFormat="1" applyFont="1" applyBorder="1" applyAlignment="1">
      <alignment vertical="top"/>
    </xf>
    <xf numFmtId="2" fontId="1" fillId="0" borderId="2" xfId="0" applyNumberFormat="1" applyFont="1" applyBorder="1"/>
    <xf numFmtId="0" fontId="1" fillId="0" borderId="6" xfId="0" applyFont="1" applyBorder="1"/>
    <xf numFmtId="0" fontId="4" fillId="0" borderId="0" xfId="0" applyFont="1"/>
    <xf numFmtId="0" fontId="0" fillId="0" borderId="0" xfId="0" quotePrefix="1"/>
    <xf numFmtId="0" fontId="5" fillId="0" borderId="0" xfId="1"/>
    <xf numFmtId="49" fontId="5" fillId="2" borderId="2" xfId="1" applyNumberFormat="1" applyFill="1" applyBorder="1" applyProtection="1">
      <protection locked="0"/>
    </xf>
    <xf numFmtId="14" fontId="5" fillId="2" borderId="2" xfId="1" applyNumberFormat="1" applyFill="1" applyBorder="1" applyProtection="1">
      <protection locked="0"/>
    </xf>
    <xf numFmtId="0" fontId="5" fillId="0" borderId="8" xfId="1" applyBorder="1" applyAlignment="1">
      <alignment horizontal="center"/>
    </xf>
    <xf numFmtId="0" fontId="5" fillId="0" borderId="9" xfId="1" applyBorder="1" applyAlignment="1">
      <alignment horizontal="center"/>
    </xf>
    <xf numFmtId="0" fontId="5" fillId="0" borderId="10" xfId="1" applyBorder="1" applyAlignment="1">
      <alignment horizontal="center"/>
    </xf>
    <xf numFmtId="0" fontId="5" fillId="0" borderId="11" xfId="1" applyBorder="1"/>
    <xf numFmtId="0" fontId="5" fillId="0" borderId="12" xfId="1" applyBorder="1"/>
    <xf numFmtId="0" fontId="5" fillId="2" borderId="12" xfId="1" applyFill="1" applyBorder="1" applyProtection="1">
      <protection locked="0"/>
    </xf>
    <xf numFmtId="0" fontId="5" fillId="2" borderId="12" xfId="1" applyFill="1" applyBorder="1" applyAlignment="1" applyProtection="1">
      <alignment wrapText="1"/>
      <protection locked="0"/>
    </xf>
    <xf numFmtId="1" fontId="5" fillId="2" borderId="12" xfId="1" applyNumberFormat="1" applyFill="1" applyBorder="1" applyProtection="1">
      <protection locked="0"/>
    </xf>
    <xf numFmtId="2" fontId="5" fillId="2" borderId="12" xfId="1" applyNumberFormat="1" applyFill="1" applyBorder="1" applyProtection="1">
      <protection locked="0"/>
    </xf>
    <xf numFmtId="1" fontId="5" fillId="2" borderId="13" xfId="1" applyNumberFormat="1" applyFill="1" applyBorder="1" applyProtection="1">
      <protection locked="0"/>
    </xf>
    <xf numFmtId="0" fontId="5" fillId="0" borderId="14" xfId="1" applyBorder="1"/>
    <xf numFmtId="0" fontId="5" fillId="2" borderId="2" xfId="1" applyFill="1" applyBorder="1" applyProtection="1">
      <protection locked="0"/>
    </xf>
    <xf numFmtId="0" fontId="5" fillId="2" borderId="2" xfId="1" applyFill="1" applyBorder="1" applyAlignment="1" applyProtection="1">
      <alignment wrapText="1"/>
      <protection locked="0"/>
    </xf>
    <xf numFmtId="1" fontId="5" fillId="2" borderId="2" xfId="1" applyNumberFormat="1" applyFill="1" applyBorder="1" applyProtection="1">
      <protection locked="0"/>
    </xf>
    <xf numFmtId="2" fontId="5" fillId="2" borderId="2" xfId="1" applyNumberFormat="1" applyFill="1" applyBorder="1" applyProtection="1">
      <protection locked="0"/>
    </xf>
    <xf numFmtId="1" fontId="5" fillId="2" borderId="15" xfId="1" applyNumberFormat="1" applyFill="1" applyBorder="1" applyProtection="1">
      <protection locked="0"/>
    </xf>
    <xf numFmtId="0" fontId="5" fillId="0" borderId="2" xfId="1" applyBorder="1"/>
    <xf numFmtId="0" fontId="5" fillId="0" borderId="16" xfId="1" applyBorder="1"/>
    <xf numFmtId="0" fontId="5" fillId="2" borderId="17" xfId="1" applyFill="1" applyBorder="1" applyProtection="1">
      <protection locked="0"/>
    </xf>
    <xf numFmtId="0" fontId="5" fillId="2" borderId="17" xfId="1" applyFill="1" applyBorder="1" applyAlignment="1" applyProtection="1">
      <alignment wrapText="1"/>
      <protection locked="0"/>
    </xf>
    <xf numFmtId="1" fontId="5" fillId="2" borderId="17" xfId="1" applyNumberFormat="1" applyFill="1" applyBorder="1" applyProtection="1">
      <protection locked="0"/>
    </xf>
    <xf numFmtId="2" fontId="5" fillId="2" borderId="17" xfId="1" applyNumberFormat="1" applyFill="1" applyBorder="1" applyProtection="1">
      <protection locked="0"/>
    </xf>
    <xf numFmtId="1" fontId="5" fillId="2" borderId="18" xfId="1" applyNumberFormat="1" applyFill="1" applyBorder="1" applyProtection="1">
      <protection locked="0"/>
    </xf>
    <xf numFmtId="0" fontId="5" fillId="3" borderId="12" xfId="1" applyFill="1" applyBorder="1"/>
    <xf numFmtId="0" fontId="5" fillId="0" borderId="19" xfId="1" applyBorder="1"/>
    <xf numFmtId="0" fontId="5" fillId="2" borderId="19" xfId="1" applyFill="1" applyBorder="1" applyProtection="1">
      <protection locked="0"/>
    </xf>
    <xf numFmtId="0" fontId="5" fillId="2" borderId="19" xfId="1" applyFill="1" applyBorder="1" applyAlignment="1" applyProtection="1">
      <alignment wrapText="1"/>
      <protection locked="0"/>
    </xf>
    <xf numFmtId="1" fontId="5" fillId="2" borderId="19" xfId="1" applyNumberFormat="1" applyFill="1" applyBorder="1" applyProtection="1">
      <protection locked="0"/>
    </xf>
    <xf numFmtId="2" fontId="5" fillId="2" borderId="19" xfId="1" applyNumberFormat="1" applyFill="1" applyBorder="1" applyProtection="1">
      <protection locked="0"/>
    </xf>
    <xf numFmtId="1" fontId="5" fillId="2" borderId="20" xfId="1" applyNumberFormat="1" applyFill="1" applyBorder="1" applyProtection="1">
      <protection locked="0"/>
    </xf>
    <xf numFmtId="0" fontId="5" fillId="2" borderId="6" xfId="1" applyFill="1" applyBorder="1" applyProtection="1">
      <protection locked="0"/>
    </xf>
    <xf numFmtId="0" fontId="5" fillId="2" borderId="6" xfId="1" applyFill="1" applyBorder="1" applyAlignment="1" applyProtection="1">
      <alignment wrapText="1"/>
      <protection locked="0"/>
    </xf>
    <xf numFmtId="1" fontId="5" fillId="2" borderId="6" xfId="1" applyNumberFormat="1" applyFill="1" applyBorder="1" applyProtection="1">
      <protection locked="0"/>
    </xf>
    <xf numFmtId="2" fontId="5" fillId="2" borderId="6" xfId="1" applyNumberFormat="1" applyFill="1" applyBorder="1" applyProtection="1">
      <protection locked="0"/>
    </xf>
    <xf numFmtId="1" fontId="5" fillId="2" borderId="21" xfId="1" applyNumberFormat="1" applyFill="1" applyBorder="1" applyProtection="1">
      <protection locked="0"/>
    </xf>
    <xf numFmtId="0" fontId="5" fillId="3" borderId="19" xfId="1" applyFill="1" applyBorder="1"/>
    <xf numFmtId="0" fontId="5" fillId="3" borderId="22" xfId="1" applyFill="1" applyBorder="1"/>
    <xf numFmtId="0" fontId="5" fillId="2" borderId="12" xfId="1" quotePrefix="1" applyFill="1" applyBorder="1" applyProtection="1">
      <protection locked="0"/>
    </xf>
    <xf numFmtId="0" fontId="5" fillId="2" borderId="2" xfId="1" quotePrefix="1" applyFill="1" applyBorder="1" applyProtection="1">
      <protection locked="0"/>
    </xf>
    <xf numFmtId="0" fontId="5" fillId="2" borderId="19" xfId="1" quotePrefix="1" applyFill="1" applyBorder="1" applyProtection="1">
      <protection locked="0"/>
    </xf>
    <xf numFmtId="0" fontId="1" fillId="0" borderId="3" xfId="0" applyFont="1" applyBorder="1"/>
    <xf numFmtId="0" fontId="1" fillId="0" borderId="7" xfId="0" applyFont="1" applyBorder="1"/>
    <xf numFmtId="49" fontId="1" fillId="0" borderId="2" xfId="0" quotePrefix="1" applyNumberFormat="1" applyFont="1" applyBorder="1" applyAlignment="1">
      <alignment vertical="top" wrapText="1"/>
    </xf>
    <xf numFmtId="2" fontId="4" fillId="0" borderId="2" xfId="0" applyNumberFormat="1" applyFont="1" applyBorder="1"/>
    <xf numFmtId="0" fontId="4" fillId="0" borderId="2" xfId="0" applyNumberFormat="1" applyFont="1" applyBorder="1" applyAlignment="1">
      <alignment horizontal="center" vertical="top"/>
    </xf>
    <xf numFmtId="49" fontId="4" fillId="0" borderId="2" xfId="0" applyNumberFormat="1" applyFont="1" applyBorder="1" applyAlignment="1">
      <alignment vertical="top" wrapText="1"/>
    </xf>
    <xf numFmtId="0" fontId="4" fillId="0" borderId="2" xfId="0" applyNumberFormat="1" applyFont="1" applyBorder="1" applyAlignment="1">
      <alignment vertical="top"/>
    </xf>
    <xf numFmtId="0" fontId="4" fillId="0" borderId="2" xfId="0" applyFont="1" applyBorder="1"/>
    <xf numFmtId="164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5" fillId="2" borderId="4" xfId="1" applyFill="1" applyBorder="1" applyAlignment="1" applyProtection="1">
      <protection locked="0"/>
    </xf>
    <xf numFmtId="0" fontId="5" fillId="2" borderId="5" xfId="1" applyFill="1" applyBorder="1" applyAlignment="1" applyProtection="1">
      <protection locked="0"/>
    </xf>
    <xf numFmtId="0" fontId="5" fillId="0" borderId="7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U30"/>
  <sheetViews>
    <sheetView tabSelected="1" zoomScaleNormal="100" workbookViewId="0">
      <selection activeCell="A8" sqref="A8:CQ30"/>
    </sheetView>
  </sheetViews>
  <sheetFormatPr defaultColWidth="0" defaultRowHeight="15.75" x14ac:dyDescent="0.25"/>
  <cols>
    <col min="1" max="1" width="5.140625" style="9" customWidth="1"/>
    <col min="2" max="2" width="19.5703125" style="8" customWidth="1"/>
    <col min="3" max="4" width="6.28515625" style="10" customWidth="1"/>
    <col min="5" max="5" width="6.7109375" style="10" customWidth="1"/>
    <col min="6" max="6" width="6.140625" style="10" customWidth="1"/>
    <col min="7" max="7" width="6.7109375" style="10" customWidth="1"/>
    <col min="8" max="8" width="7.140625" style="10" customWidth="1"/>
    <col min="9" max="9" width="6.42578125" style="10" customWidth="1"/>
    <col min="10" max="22" width="8.85546875" style="10" hidden="1" customWidth="1"/>
    <col min="23" max="23" width="7.140625" style="10" hidden="1" customWidth="1"/>
    <col min="24" max="25" width="5.7109375" style="10" hidden="1" customWidth="1"/>
    <col min="26" max="26" width="7.28515625" style="10" hidden="1" customWidth="1"/>
    <col min="27" max="28" width="5.7109375" style="10" hidden="1" customWidth="1"/>
    <col min="29" max="29" width="7" style="10" hidden="1" customWidth="1"/>
    <col min="30" max="31" width="5.7109375" style="10" hidden="1" customWidth="1"/>
    <col min="32" max="32" width="5" style="10" hidden="1" customWidth="1"/>
    <col min="33" max="33" width="5.7109375" style="10" hidden="1" customWidth="1"/>
    <col min="34" max="34" width="4" style="10" hidden="1" customWidth="1"/>
    <col min="35" max="35" width="8.140625" style="10" hidden="1" customWidth="1"/>
    <col min="36" max="80" width="8.85546875" style="1" hidden="1" customWidth="1"/>
    <col min="81" max="81" width="8.28515625" style="14" customWidth="1"/>
    <col min="82" max="82" width="7.85546875" style="14" customWidth="1"/>
    <col min="83" max="93" width="9.140625" style="1" hidden="1" customWidth="1"/>
    <col min="94" max="255" width="9.140625" style="1" customWidth="1"/>
    <col min="256" max="16384" width="12.5703125" style="1" hidden="1"/>
  </cols>
  <sheetData>
    <row r="1" spans="1:9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CC1" s="1"/>
      <c r="CD1" s="2"/>
    </row>
    <row r="2" spans="1:96" ht="15.75" customHeight="1" x14ac:dyDescent="0.25">
      <c r="A2" s="77" t="s">
        <v>162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</row>
    <row r="3" spans="1:96" s="5" customFormat="1" hidden="1" x14ac:dyDescent="0.25">
      <c r="A3" s="6"/>
      <c r="B3" s="6" t="str">
        <f>"8 сентября 2023 г."</f>
        <v>8 сентября 2023 г.</v>
      </c>
      <c r="C3" s="6"/>
      <c r="D3" s="7"/>
      <c r="E3" s="6"/>
      <c r="F3" s="6"/>
      <c r="G3" s="6"/>
      <c r="H3" s="6"/>
      <c r="I3" s="6"/>
    </row>
    <row r="4" spans="1:96" hidden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CC4" s="1"/>
      <c r="CD4" s="1"/>
    </row>
    <row r="5" spans="1:96" hidden="1" x14ac:dyDescent="0.25">
      <c r="A5" s="1"/>
      <c r="B5" s="2"/>
      <c r="C5" s="4"/>
      <c r="D5" s="3"/>
      <c r="E5" s="3"/>
      <c r="F5" s="3"/>
      <c r="G5" s="3"/>
      <c r="H5" s="3"/>
      <c r="I5" s="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CC5" s="1"/>
      <c r="CD5" s="1"/>
    </row>
    <row r="6" spans="1:96" ht="18.75" customHeight="1" x14ac:dyDescent="0.25">
      <c r="A6" s="78" t="str">
        <f>IF(Dop!B3&lt;&gt;"",Dop!B3,"")</f>
        <v>Школы 5-11</v>
      </c>
      <c r="B6" s="78"/>
      <c r="C6" s="78"/>
      <c r="D6" s="1"/>
      <c r="E6" s="1"/>
      <c r="F6" s="1"/>
      <c r="G6" s="1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</row>
    <row r="7" spans="1:96" hidden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CC7" s="1"/>
      <c r="CD7" s="1"/>
    </row>
    <row r="8" spans="1:96" ht="29.25" customHeight="1" x14ac:dyDescent="0.25">
      <c r="A8" s="76" t="s">
        <v>83</v>
      </c>
      <c r="B8" s="76" t="s">
        <v>84</v>
      </c>
      <c r="C8" s="76" t="s">
        <v>77</v>
      </c>
      <c r="D8" s="76" t="s">
        <v>1</v>
      </c>
      <c r="E8" s="76"/>
      <c r="F8" s="76" t="s">
        <v>5</v>
      </c>
      <c r="G8" s="76"/>
      <c r="H8" s="76" t="s">
        <v>78</v>
      </c>
      <c r="I8" s="76" t="s">
        <v>4</v>
      </c>
      <c r="J8" s="12" t="s">
        <v>6</v>
      </c>
      <c r="K8" s="12" t="s">
        <v>7</v>
      </c>
      <c r="L8" s="12" t="s">
        <v>69</v>
      </c>
      <c r="M8" s="12" t="s">
        <v>8</v>
      </c>
      <c r="N8" s="12" t="s">
        <v>9</v>
      </c>
      <c r="O8" s="12" t="s">
        <v>10</v>
      </c>
      <c r="P8" s="12" t="s">
        <v>11</v>
      </c>
      <c r="Q8" s="12" t="s">
        <v>12</v>
      </c>
      <c r="R8" s="12" t="s">
        <v>13</v>
      </c>
      <c r="S8" s="12" t="s">
        <v>14</v>
      </c>
      <c r="T8" s="12" t="s">
        <v>15</v>
      </c>
      <c r="U8" s="12" t="s">
        <v>16</v>
      </c>
      <c r="V8" s="12" t="s">
        <v>17</v>
      </c>
      <c r="W8" s="76" t="s">
        <v>74</v>
      </c>
      <c r="X8" s="76"/>
      <c r="Y8" s="76"/>
      <c r="Z8" s="76"/>
      <c r="AA8" s="15" t="s">
        <v>73</v>
      </c>
      <c r="AB8" s="15"/>
      <c r="AC8" s="15"/>
      <c r="AD8" s="15"/>
      <c r="AE8" s="15"/>
      <c r="AF8" s="15"/>
      <c r="AG8" s="15"/>
      <c r="AH8" s="15"/>
      <c r="AI8" s="76" t="s">
        <v>85</v>
      </c>
      <c r="AJ8" s="16" t="s">
        <v>25</v>
      </c>
      <c r="AK8" s="16" t="s">
        <v>26</v>
      </c>
      <c r="AL8" s="16" t="s">
        <v>27</v>
      </c>
      <c r="AM8" s="16" t="s">
        <v>28</v>
      </c>
      <c r="AN8" s="16" t="s">
        <v>29</v>
      </c>
      <c r="AO8" s="16" t="s">
        <v>30</v>
      </c>
      <c r="AP8" s="16" t="s">
        <v>31</v>
      </c>
      <c r="AQ8" s="16" t="s">
        <v>32</v>
      </c>
      <c r="AR8" s="16" t="s">
        <v>33</v>
      </c>
      <c r="AS8" s="16" t="s">
        <v>34</v>
      </c>
      <c r="AT8" s="16" t="s">
        <v>35</v>
      </c>
      <c r="AU8" s="16" t="s">
        <v>36</v>
      </c>
      <c r="AV8" s="16" t="s">
        <v>37</v>
      </c>
      <c r="AW8" s="16" t="s">
        <v>38</v>
      </c>
      <c r="AX8" s="16" t="s">
        <v>39</v>
      </c>
      <c r="AY8" s="16" t="s">
        <v>40</v>
      </c>
      <c r="AZ8" s="16" t="s">
        <v>41</v>
      </c>
      <c r="BA8" s="16" t="s">
        <v>42</v>
      </c>
      <c r="BB8" s="16" t="s">
        <v>43</v>
      </c>
      <c r="BC8" s="16" t="s">
        <v>44</v>
      </c>
      <c r="BD8" s="16" t="s">
        <v>45</v>
      </c>
      <c r="BE8" s="16" t="s">
        <v>46</v>
      </c>
      <c r="BF8" s="16" t="s">
        <v>47</v>
      </c>
      <c r="BG8" s="16" t="s">
        <v>48</v>
      </c>
      <c r="BH8" s="16" t="s">
        <v>49</v>
      </c>
      <c r="BI8" s="16" t="s">
        <v>50</v>
      </c>
      <c r="BJ8" s="16" t="s">
        <v>51</v>
      </c>
      <c r="BK8" s="16" t="s">
        <v>52</v>
      </c>
      <c r="BL8" s="16" t="s">
        <v>53</v>
      </c>
      <c r="BM8" s="16" t="s">
        <v>54</v>
      </c>
      <c r="BN8" s="16" t="s">
        <v>55</v>
      </c>
      <c r="BO8" s="16" t="s">
        <v>56</v>
      </c>
      <c r="BP8" s="16" t="s">
        <v>57</v>
      </c>
      <c r="BQ8" s="16" t="s">
        <v>58</v>
      </c>
      <c r="BR8" s="16" t="s">
        <v>59</v>
      </c>
      <c r="BS8" s="16" t="s">
        <v>60</v>
      </c>
      <c r="BT8" s="16" t="s">
        <v>61</v>
      </c>
      <c r="BU8" s="16" t="s">
        <v>62</v>
      </c>
      <c r="BV8" s="16" t="s">
        <v>63</v>
      </c>
      <c r="BW8" s="16" t="s">
        <v>64</v>
      </c>
      <c r="BX8" s="16" t="s">
        <v>65</v>
      </c>
      <c r="BY8" s="16" t="s">
        <v>66</v>
      </c>
      <c r="BZ8" s="16" t="s">
        <v>67</v>
      </c>
      <c r="CA8" s="16" t="s">
        <v>68</v>
      </c>
      <c r="CB8" s="16"/>
      <c r="CC8" s="76" t="s">
        <v>86</v>
      </c>
      <c r="CD8" s="76" t="s">
        <v>87</v>
      </c>
      <c r="CE8" s="76"/>
      <c r="CF8" s="76"/>
      <c r="CG8" s="76" t="s">
        <v>88</v>
      </c>
      <c r="CH8" s="76" t="s">
        <v>89</v>
      </c>
      <c r="CI8" s="76" t="s">
        <v>90</v>
      </c>
      <c r="CJ8" s="76" t="s">
        <v>91</v>
      </c>
      <c r="CK8" s="76" t="s">
        <v>92</v>
      </c>
      <c r="CL8" s="76" t="s">
        <v>93</v>
      </c>
      <c r="CM8" s="76" t="s">
        <v>94</v>
      </c>
      <c r="CN8" s="76" t="s">
        <v>95</v>
      </c>
      <c r="CO8" s="76" t="s">
        <v>96</v>
      </c>
      <c r="CP8" s="76" t="s">
        <v>97</v>
      </c>
      <c r="CQ8" s="76" t="s">
        <v>98</v>
      </c>
    </row>
    <row r="9" spans="1:96" ht="15.75" customHeight="1" x14ac:dyDescent="0.25">
      <c r="A9" s="76"/>
      <c r="B9" s="76"/>
      <c r="C9" s="76"/>
      <c r="D9" s="11" t="s">
        <v>0</v>
      </c>
      <c r="E9" s="11" t="s">
        <v>2</v>
      </c>
      <c r="F9" s="11" t="s">
        <v>0</v>
      </c>
      <c r="G9" s="11" t="s">
        <v>3</v>
      </c>
      <c r="H9" s="76"/>
      <c r="I9" s="76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 t="s">
        <v>18</v>
      </c>
      <c r="X9" s="12" t="s">
        <v>19</v>
      </c>
      <c r="Y9" s="12" t="s">
        <v>20</v>
      </c>
      <c r="Z9" s="12" t="s">
        <v>21</v>
      </c>
      <c r="AA9" s="12" t="s">
        <v>70</v>
      </c>
      <c r="AB9" s="12" t="s">
        <v>22</v>
      </c>
      <c r="AC9" s="12" t="s">
        <v>71</v>
      </c>
      <c r="AD9" s="12" t="s">
        <v>72</v>
      </c>
      <c r="AE9" s="12" t="s">
        <v>75</v>
      </c>
      <c r="AF9" s="12" t="s">
        <v>76</v>
      </c>
      <c r="AG9" s="12" t="s">
        <v>23</v>
      </c>
      <c r="AH9" s="12" t="s">
        <v>24</v>
      </c>
      <c r="AI9" s="7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</row>
    <row r="10" spans="1:96" x14ac:dyDescent="0.25">
      <c r="A10" s="17"/>
      <c r="B10" s="69" t="s">
        <v>101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20"/>
      <c r="CD10" s="70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</row>
    <row r="11" spans="1:96" s="21" customFormat="1" ht="63" x14ac:dyDescent="0.25">
      <c r="A11" s="17" t="str">
        <f>"2/6-1"</f>
        <v>2/6-1</v>
      </c>
      <c r="B11" s="18" t="s">
        <v>102</v>
      </c>
      <c r="C11" s="19" t="str">
        <f>"250"</f>
        <v>250</v>
      </c>
      <c r="D11" s="19">
        <v>22.38</v>
      </c>
      <c r="E11" s="19">
        <v>23.81</v>
      </c>
      <c r="F11" s="19">
        <v>26.67</v>
      </c>
      <c r="G11" s="19">
        <v>8.74</v>
      </c>
      <c r="H11" s="19">
        <v>1.19</v>
      </c>
      <c r="I11" s="19">
        <v>334.07932500000004</v>
      </c>
      <c r="J11" s="19">
        <v>6.72</v>
      </c>
      <c r="K11" s="19">
        <v>5.69</v>
      </c>
      <c r="L11" s="19">
        <v>0</v>
      </c>
      <c r="M11" s="19">
        <v>0</v>
      </c>
      <c r="N11" s="19">
        <v>1.19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3.12</v>
      </c>
      <c r="U11" s="19">
        <v>735.13</v>
      </c>
      <c r="V11" s="19">
        <v>231.1</v>
      </c>
      <c r="W11" s="19">
        <v>94.8</v>
      </c>
      <c r="X11" s="19">
        <v>19.809999999999999</v>
      </c>
      <c r="Y11" s="19">
        <v>314.17</v>
      </c>
      <c r="Z11" s="19">
        <v>4.1100000000000003</v>
      </c>
      <c r="AA11" s="19">
        <v>281.25</v>
      </c>
      <c r="AB11" s="19">
        <v>90</v>
      </c>
      <c r="AC11" s="19">
        <v>487.5</v>
      </c>
      <c r="AD11" s="19">
        <v>4.9800000000000004</v>
      </c>
      <c r="AE11" s="19">
        <v>0.09</v>
      </c>
      <c r="AF11" s="19">
        <v>0.66</v>
      </c>
      <c r="AG11" s="19">
        <v>0.3</v>
      </c>
      <c r="AH11" s="19">
        <v>6.75</v>
      </c>
      <c r="AI11" s="19">
        <v>0</v>
      </c>
      <c r="AJ11" s="16">
        <v>0</v>
      </c>
      <c r="AK11" s="16">
        <v>1360.65</v>
      </c>
      <c r="AL11" s="16">
        <v>1052.21</v>
      </c>
      <c r="AM11" s="16">
        <v>1905.26</v>
      </c>
      <c r="AN11" s="16">
        <v>1591.54</v>
      </c>
      <c r="AO11" s="16">
        <v>747.3</v>
      </c>
      <c r="AP11" s="16">
        <v>1075.1300000000001</v>
      </c>
      <c r="AQ11" s="16">
        <v>359.55</v>
      </c>
      <c r="AR11" s="16">
        <v>1149.1500000000001</v>
      </c>
      <c r="AS11" s="16">
        <v>1251.3800000000001</v>
      </c>
      <c r="AT11" s="16">
        <v>1387.09</v>
      </c>
      <c r="AU11" s="16">
        <v>2166.11</v>
      </c>
      <c r="AV11" s="16">
        <v>599.25</v>
      </c>
      <c r="AW11" s="16">
        <v>733.2</v>
      </c>
      <c r="AX11" s="16">
        <v>3124.91</v>
      </c>
      <c r="AY11" s="16">
        <v>24.68</v>
      </c>
      <c r="AZ11" s="16">
        <v>697.95</v>
      </c>
      <c r="BA11" s="16">
        <v>1635.6</v>
      </c>
      <c r="BB11" s="16">
        <v>838.95</v>
      </c>
      <c r="BC11" s="16">
        <v>516.41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0.48</v>
      </c>
      <c r="BL11" s="16">
        <v>0</v>
      </c>
      <c r="BM11" s="16">
        <v>0.32</v>
      </c>
      <c r="BN11" s="16">
        <v>0.02</v>
      </c>
      <c r="BO11" s="16">
        <v>0.05</v>
      </c>
      <c r="BP11" s="16">
        <v>0</v>
      </c>
      <c r="BQ11" s="16">
        <v>0</v>
      </c>
      <c r="BR11" s="16">
        <v>0</v>
      </c>
      <c r="BS11" s="16">
        <v>1.82</v>
      </c>
      <c r="BT11" s="16">
        <v>0</v>
      </c>
      <c r="BU11" s="16">
        <v>0</v>
      </c>
      <c r="BV11" s="16">
        <v>5.16</v>
      </c>
      <c r="BW11" s="16">
        <v>0</v>
      </c>
      <c r="BX11" s="16">
        <v>0</v>
      </c>
      <c r="BY11" s="16">
        <v>0</v>
      </c>
      <c r="BZ11" s="16">
        <v>0</v>
      </c>
      <c r="CA11" s="16">
        <v>0</v>
      </c>
      <c r="CB11" s="16">
        <v>207.7</v>
      </c>
      <c r="CC11" s="20"/>
      <c r="CD11" s="20"/>
      <c r="CE11" s="16">
        <v>296.25</v>
      </c>
      <c r="CF11" s="16"/>
      <c r="CG11" s="16">
        <v>37.5</v>
      </c>
      <c r="CH11" s="16">
        <v>24.8</v>
      </c>
      <c r="CI11" s="16">
        <v>31.15</v>
      </c>
      <c r="CJ11" s="16">
        <v>2486.67</v>
      </c>
      <c r="CK11" s="16">
        <v>1576.72</v>
      </c>
      <c r="CL11" s="16">
        <v>2031.69</v>
      </c>
      <c r="CM11" s="16">
        <v>13.5</v>
      </c>
      <c r="CN11" s="16">
        <v>8.77</v>
      </c>
      <c r="CO11" s="16">
        <v>11.13</v>
      </c>
      <c r="CP11" s="16">
        <v>0</v>
      </c>
      <c r="CQ11" s="16">
        <v>1.25</v>
      </c>
      <c r="CR11" s="67"/>
    </row>
    <row r="12" spans="1:96" s="21" customFormat="1" x14ac:dyDescent="0.25">
      <c r="A12" s="17" t="str">
        <f>"8/15"</f>
        <v>8/15</v>
      </c>
      <c r="B12" s="18" t="s">
        <v>103</v>
      </c>
      <c r="C12" s="19" t="str">
        <f>"20"</f>
        <v>20</v>
      </c>
      <c r="D12" s="19">
        <v>1.32</v>
      </c>
      <c r="E12" s="19">
        <v>0</v>
      </c>
      <c r="F12" s="19">
        <v>0.13</v>
      </c>
      <c r="G12" s="19">
        <v>0.13</v>
      </c>
      <c r="H12" s="19">
        <v>9.3800000000000008</v>
      </c>
      <c r="I12" s="19">
        <v>44.780199999999994</v>
      </c>
      <c r="J12" s="19">
        <v>0</v>
      </c>
      <c r="K12" s="19">
        <v>0</v>
      </c>
      <c r="L12" s="19">
        <v>0</v>
      </c>
      <c r="M12" s="19">
        <v>0</v>
      </c>
      <c r="N12" s="19">
        <v>0.22</v>
      </c>
      <c r="O12" s="19">
        <v>9.1199999999999992</v>
      </c>
      <c r="P12" s="19">
        <v>0.04</v>
      </c>
      <c r="Q12" s="19">
        <v>0</v>
      </c>
      <c r="R12" s="19">
        <v>0</v>
      </c>
      <c r="S12" s="19">
        <v>0</v>
      </c>
      <c r="T12" s="19">
        <v>0.36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6">
        <v>0</v>
      </c>
      <c r="AK12" s="16">
        <v>63.86</v>
      </c>
      <c r="AL12" s="16">
        <v>66.47</v>
      </c>
      <c r="AM12" s="16">
        <v>101.79</v>
      </c>
      <c r="AN12" s="16">
        <v>33.76</v>
      </c>
      <c r="AO12" s="16">
        <v>20.010000000000002</v>
      </c>
      <c r="AP12" s="16">
        <v>40.020000000000003</v>
      </c>
      <c r="AQ12" s="16">
        <v>15.14</v>
      </c>
      <c r="AR12" s="16">
        <v>72.38</v>
      </c>
      <c r="AS12" s="16">
        <v>44.89</v>
      </c>
      <c r="AT12" s="16">
        <v>62.64</v>
      </c>
      <c r="AU12" s="16">
        <v>51.68</v>
      </c>
      <c r="AV12" s="16">
        <v>27.14</v>
      </c>
      <c r="AW12" s="16">
        <v>48.02</v>
      </c>
      <c r="AX12" s="16">
        <v>401.59</v>
      </c>
      <c r="AY12" s="16">
        <v>0</v>
      </c>
      <c r="AZ12" s="16">
        <v>130.85</v>
      </c>
      <c r="BA12" s="16">
        <v>56.9</v>
      </c>
      <c r="BB12" s="16">
        <v>37.76</v>
      </c>
      <c r="BC12" s="16">
        <v>29.93</v>
      </c>
      <c r="BD12" s="16">
        <v>0</v>
      </c>
      <c r="BE12" s="16">
        <v>0</v>
      </c>
      <c r="BF12" s="16">
        <v>0</v>
      </c>
      <c r="BG12" s="16">
        <v>0</v>
      </c>
      <c r="BH12" s="16">
        <v>0</v>
      </c>
      <c r="BI12" s="16">
        <v>0</v>
      </c>
      <c r="BJ12" s="16">
        <v>0</v>
      </c>
      <c r="BK12" s="16">
        <v>0.02</v>
      </c>
      <c r="BL12" s="16">
        <v>0</v>
      </c>
      <c r="BM12" s="16">
        <v>0</v>
      </c>
      <c r="BN12" s="16">
        <v>0</v>
      </c>
      <c r="BO12" s="16">
        <v>0</v>
      </c>
      <c r="BP12" s="16">
        <v>0</v>
      </c>
      <c r="BQ12" s="16">
        <v>0</v>
      </c>
      <c r="BR12" s="16">
        <v>0</v>
      </c>
      <c r="BS12" s="16">
        <v>0.01</v>
      </c>
      <c r="BT12" s="16">
        <v>0</v>
      </c>
      <c r="BU12" s="16">
        <v>0</v>
      </c>
      <c r="BV12" s="16">
        <v>0.06</v>
      </c>
      <c r="BW12" s="16">
        <v>0</v>
      </c>
      <c r="BX12" s="16">
        <v>0</v>
      </c>
      <c r="BY12" s="16">
        <v>0</v>
      </c>
      <c r="BZ12" s="16">
        <v>0</v>
      </c>
      <c r="CA12" s="16">
        <v>0</v>
      </c>
      <c r="CB12" s="16">
        <v>7.82</v>
      </c>
      <c r="CC12" s="20"/>
      <c r="CD12" s="20"/>
      <c r="CE12" s="16">
        <v>0</v>
      </c>
      <c r="CF12" s="16"/>
      <c r="CG12" s="16">
        <v>0</v>
      </c>
      <c r="CH12" s="16">
        <v>0</v>
      </c>
      <c r="CI12" s="16">
        <v>0</v>
      </c>
      <c r="CJ12" s="16">
        <v>1900</v>
      </c>
      <c r="CK12" s="16">
        <v>732</v>
      </c>
      <c r="CL12" s="16">
        <v>1316</v>
      </c>
      <c r="CM12" s="16">
        <v>15.2</v>
      </c>
      <c r="CN12" s="16">
        <v>15.2</v>
      </c>
      <c r="CO12" s="16">
        <v>15.2</v>
      </c>
      <c r="CP12" s="16">
        <v>0</v>
      </c>
      <c r="CQ12" s="16">
        <v>0</v>
      </c>
      <c r="CR12" s="67"/>
    </row>
    <row r="13" spans="1:96" s="21" customFormat="1" x14ac:dyDescent="0.25">
      <c r="A13" s="17" t="str">
        <f>"15/12"</f>
        <v>15/12</v>
      </c>
      <c r="B13" s="18" t="s">
        <v>104</v>
      </c>
      <c r="C13" s="19" t="str">
        <f>"70"</f>
        <v>70</v>
      </c>
      <c r="D13" s="19">
        <v>5.76</v>
      </c>
      <c r="E13" s="19">
        <v>0.14000000000000001</v>
      </c>
      <c r="F13" s="19">
        <v>1.08</v>
      </c>
      <c r="G13" s="19">
        <v>1.19</v>
      </c>
      <c r="H13" s="19">
        <v>39.19</v>
      </c>
      <c r="I13" s="19">
        <v>188.74482634</v>
      </c>
      <c r="J13" s="19">
        <v>0.17</v>
      </c>
      <c r="K13" s="19">
        <v>0.18</v>
      </c>
      <c r="L13" s="19">
        <v>0</v>
      </c>
      <c r="M13" s="19">
        <v>0</v>
      </c>
      <c r="N13" s="19">
        <v>3.55</v>
      </c>
      <c r="O13" s="19">
        <v>33.869999999999997</v>
      </c>
      <c r="P13" s="19">
        <v>1.77</v>
      </c>
      <c r="Q13" s="19">
        <v>0</v>
      </c>
      <c r="R13" s="19">
        <v>0</v>
      </c>
      <c r="S13" s="19">
        <v>0</v>
      </c>
      <c r="T13" s="19">
        <v>1.1499999999999999</v>
      </c>
      <c r="U13" s="19">
        <v>327.41000000000003</v>
      </c>
      <c r="V13" s="19">
        <v>63.16</v>
      </c>
      <c r="W13" s="19">
        <v>17.760000000000002</v>
      </c>
      <c r="X13" s="19">
        <v>9.58</v>
      </c>
      <c r="Y13" s="19">
        <v>46.03</v>
      </c>
      <c r="Z13" s="19">
        <v>0.64</v>
      </c>
      <c r="AA13" s="19">
        <v>0.13</v>
      </c>
      <c r="AB13" s="19">
        <v>0</v>
      </c>
      <c r="AC13" s="19">
        <v>0.21</v>
      </c>
      <c r="AD13" s="19">
        <v>0.96</v>
      </c>
      <c r="AE13" s="19">
        <v>7.0000000000000007E-2</v>
      </c>
      <c r="AF13" s="19">
        <v>0.02</v>
      </c>
      <c r="AG13" s="19">
        <v>0.54</v>
      </c>
      <c r="AH13" s="19">
        <v>1.7</v>
      </c>
      <c r="AI13" s="19">
        <v>0</v>
      </c>
      <c r="AJ13" s="16">
        <v>0</v>
      </c>
      <c r="AK13" s="16">
        <v>250.51</v>
      </c>
      <c r="AL13" s="16">
        <v>227.36</v>
      </c>
      <c r="AM13" s="16">
        <v>425.64</v>
      </c>
      <c r="AN13" s="16">
        <v>139.63999999999999</v>
      </c>
      <c r="AO13" s="16">
        <v>82.12</v>
      </c>
      <c r="AP13" s="16">
        <v>165.68</v>
      </c>
      <c r="AQ13" s="16">
        <v>52.96</v>
      </c>
      <c r="AR13" s="16">
        <v>262.56</v>
      </c>
      <c r="AS13" s="16">
        <v>177.39</v>
      </c>
      <c r="AT13" s="16">
        <v>212.95</v>
      </c>
      <c r="AU13" s="16">
        <v>187.48</v>
      </c>
      <c r="AV13" s="16">
        <v>107.64</v>
      </c>
      <c r="AW13" s="16">
        <v>186.58</v>
      </c>
      <c r="AX13" s="16">
        <v>1606.61</v>
      </c>
      <c r="AY13" s="16">
        <v>2.2999999999999998</v>
      </c>
      <c r="AZ13" s="16">
        <v>504.77</v>
      </c>
      <c r="BA13" s="16">
        <v>263.08</v>
      </c>
      <c r="BB13" s="16">
        <v>133.24</v>
      </c>
      <c r="BC13" s="16">
        <v>104.86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  <c r="BK13" s="16">
        <v>0.09</v>
      </c>
      <c r="BL13" s="16">
        <v>0</v>
      </c>
      <c r="BM13" s="16">
        <v>0.02</v>
      </c>
      <c r="BN13" s="16">
        <v>0</v>
      </c>
      <c r="BO13" s="16">
        <v>0</v>
      </c>
      <c r="BP13" s="16">
        <v>0</v>
      </c>
      <c r="BQ13" s="16">
        <v>0</v>
      </c>
      <c r="BR13" s="16">
        <v>0.01</v>
      </c>
      <c r="BS13" s="16">
        <v>0.14000000000000001</v>
      </c>
      <c r="BT13" s="16">
        <v>0</v>
      </c>
      <c r="BU13" s="16">
        <v>0</v>
      </c>
      <c r="BV13" s="16">
        <v>0.54</v>
      </c>
      <c r="BW13" s="16">
        <v>0.01</v>
      </c>
      <c r="BX13" s="16">
        <v>0</v>
      </c>
      <c r="BY13" s="16">
        <v>0</v>
      </c>
      <c r="BZ13" s="16">
        <v>0</v>
      </c>
      <c r="CA13" s="16">
        <v>0</v>
      </c>
      <c r="CB13" s="16">
        <v>34.1</v>
      </c>
      <c r="CC13" s="20"/>
      <c r="CD13" s="20"/>
      <c r="CE13" s="16">
        <v>0.13</v>
      </c>
      <c r="CF13" s="16"/>
      <c r="CG13" s="16">
        <v>50.08</v>
      </c>
      <c r="CH13" s="16">
        <v>26.07</v>
      </c>
      <c r="CI13" s="16">
        <v>38.07</v>
      </c>
      <c r="CJ13" s="16">
        <v>1695.94</v>
      </c>
      <c r="CK13" s="16">
        <v>604.01</v>
      </c>
      <c r="CL13" s="16">
        <v>1149.97</v>
      </c>
      <c r="CM13" s="16">
        <v>17.100000000000001</v>
      </c>
      <c r="CN13" s="16">
        <v>9.93</v>
      </c>
      <c r="CO13" s="16">
        <v>14.3</v>
      </c>
      <c r="CP13" s="16">
        <v>3.36</v>
      </c>
      <c r="CQ13" s="16">
        <v>0.84</v>
      </c>
      <c r="CR13" s="67"/>
    </row>
    <row r="14" spans="1:96" s="21" customFormat="1" ht="31.5" x14ac:dyDescent="0.25">
      <c r="A14" s="17" t="str">
        <f>"29/10"</f>
        <v>29/10</v>
      </c>
      <c r="B14" s="18" t="s">
        <v>105</v>
      </c>
      <c r="C14" s="19" t="str">
        <f>"200"</f>
        <v>200</v>
      </c>
      <c r="D14" s="19">
        <v>0.12</v>
      </c>
      <c r="E14" s="19">
        <v>0</v>
      </c>
      <c r="F14" s="19">
        <v>0.02</v>
      </c>
      <c r="G14" s="19">
        <v>0.02</v>
      </c>
      <c r="H14" s="19">
        <v>5.0599999999999996</v>
      </c>
      <c r="I14" s="19">
        <v>20.530314146341464</v>
      </c>
      <c r="J14" s="19">
        <v>0</v>
      </c>
      <c r="K14" s="19">
        <v>0</v>
      </c>
      <c r="L14" s="19">
        <v>0</v>
      </c>
      <c r="M14" s="19">
        <v>0</v>
      </c>
      <c r="N14" s="19">
        <v>4.93</v>
      </c>
      <c r="O14" s="19">
        <v>0</v>
      </c>
      <c r="P14" s="19">
        <v>0.13</v>
      </c>
      <c r="Q14" s="19">
        <v>0</v>
      </c>
      <c r="R14" s="19">
        <v>0</v>
      </c>
      <c r="S14" s="19">
        <v>0.28000000000000003</v>
      </c>
      <c r="T14" s="19">
        <v>0.05</v>
      </c>
      <c r="U14" s="19">
        <v>0.57999999999999996</v>
      </c>
      <c r="V14" s="19">
        <v>8.02</v>
      </c>
      <c r="W14" s="19">
        <v>2.0299999999999998</v>
      </c>
      <c r="X14" s="19">
        <v>0.56000000000000005</v>
      </c>
      <c r="Y14" s="19">
        <v>1</v>
      </c>
      <c r="Z14" s="19">
        <v>0.04</v>
      </c>
      <c r="AA14" s="19">
        <v>0</v>
      </c>
      <c r="AB14" s="19">
        <v>0.44</v>
      </c>
      <c r="AC14" s="19">
        <v>0.1</v>
      </c>
      <c r="AD14" s="19">
        <v>0.01</v>
      </c>
      <c r="AE14" s="19">
        <v>0</v>
      </c>
      <c r="AF14" s="19">
        <v>0</v>
      </c>
      <c r="AG14" s="19">
        <v>0</v>
      </c>
      <c r="AH14" s="19">
        <v>0.01</v>
      </c>
      <c r="AI14" s="19">
        <v>0.78</v>
      </c>
      <c r="AJ14" s="16">
        <v>0</v>
      </c>
      <c r="AK14" s="16">
        <v>0.67</v>
      </c>
      <c r="AL14" s="16">
        <v>0.76</v>
      </c>
      <c r="AM14" s="16">
        <v>0.62</v>
      </c>
      <c r="AN14" s="16">
        <v>1.1499999999999999</v>
      </c>
      <c r="AO14" s="16">
        <v>0.28999999999999998</v>
      </c>
      <c r="AP14" s="16">
        <v>1.2</v>
      </c>
      <c r="AQ14" s="16">
        <v>0</v>
      </c>
      <c r="AR14" s="16">
        <v>1.53</v>
      </c>
      <c r="AS14" s="16">
        <v>0</v>
      </c>
      <c r="AT14" s="16">
        <v>0</v>
      </c>
      <c r="AU14" s="16">
        <v>0</v>
      </c>
      <c r="AV14" s="16">
        <v>0.86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16">
        <v>0</v>
      </c>
      <c r="BR14" s="16">
        <v>0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6">
        <v>0</v>
      </c>
      <c r="BZ14" s="16">
        <v>0</v>
      </c>
      <c r="CA14" s="16">
        <v>0</v>
      </c>
      <c r="CB14" s="16">
        <v>199.44</v>
      </c>
      <c r="CC14" s="20"/>
      <c r="CD14" s="20"/>
      <c r="CE14" s="16">
        <v>7.0000000000000007E-2</v>
      </c>
      <c r="CF14" s="16"/>
      <c r="CG14" s="16">
        <v>2.1</v>
      </c>
      <c r="CH14" s="16">
        <v>2.0299999999999998</v>
      </c>
      <c r="CI14" s="16">
        <v>2.0699999999999998</v>
      </c>
      <c r="CJ14" s="16">
        <v>227.05</v>
      </c>
      <c r="CK14" s="16">
        <v>90.92</v>
      </c>
      <c r="CL14" s="16">
        <v>158.99</v>
      </c>
      <c r="CM14" s="16">
        <v>22.02</v>
      </c>
      <c r="CN14" s="16">
        <v>13.09</v>
      </c>
      <c r="CO14" s="16">
        <v>17.55</v>
      </c>
      <c r="CP14" s="16">
        <v>4.88</v>
      </c>
      <c r="CQ14" s="16">
        <v>0</v>
      </c>
      <c r="CR14" s="67"/>
    </row>
    <row r="15" spans="1:96" s="16" customFormat="1" x14ac:dyDescent="0.25">
      <c r="A15" s="17" t="str">
        <f>"-"</f>
        <v>-</v>
      </c>
      <c r="B15" s="18" t="s">
        <v>106</v>
      </c>
      <c r="C15" s="19" t="str">
        <f>"100"</f>
        <v>100</v>
      </c>
      <c r="D15" s="19">
        <v>0.4</v>
      </c>
      <c r="E15" s="19">
        <v>0</v>
      </c>
      <c r="F15" s="19">
        <v>0.4</v>
      </c>
      <c r="G15" s="19">
        <v>0.4</v>
      </c>
      <c r="H15" s="19">
        <v>11.6</v>
      </c>
      <c r="I15" s="19">
        <v>48.68</v>
      </c>
      <c r="J15" s="19">
        <v>0.1</v>
      </c>
      <c r="K15" s="19">
        <v>0</v>
      </c>
      <c r="L15" s="19">
        <v>0</v>
      </c>
      <c r="M15" s="19">
        <v>0</v>
      </c>
      <c r="N15" s="19">
        <v>9</v>
      </c>
      <c r="O15" s="19">
        <v>0.8</v>
      </c>
      <c r="P15" s="19">
        <v>1.8</v>
      </c>
      <c r="Q15" s="19">
        <v>0</v>
      </c>
      <c r="R15" s="19">
        <v>0</v>
      </c>
      <c r="S15" s="19">
        <v>0.8</v>
      </c>
      <c r="T15" s="19">
        <v>0.5</v>
      </c>
      <c r="U15" s="19">
        <v>26</v>
      </c>
      <c r="V15" s="19">
        <v>278</v>
      </c>
      <c r="W15" s="19">
        <v>16</v>
      </c>
      <c r="X15" s="19">
        <v>9</v>
      </c>
      <c r="Y15" s="19">
        <v>11</v>
      </c>
      <c r="Z15" s="19">
        <v>2.2000000000000002</v>
      </c>
      <c r="AA15" s="19">
        <v>0</v>
      </c>
      <c r="AB15" s="19">
        <v>30</v>
      </c>
      <c r="AC15" s="19">
        <v>5</v>
      </c>
      <c r="AD15" s="19">
        <v>0.2</v>
      </c>
      <c r="AE15" s="19">
        <v>0.03</v>
      </c>
      <c r="AF15" s="19">
        <v>0.02</v>
      </c>
      <c r="AG15" s="19">
        <v>0.3</v>
      </c>
      <c r="AH15" s="19">
        <v>0.4</v>
      </c>
      <c r="AI15" s="19">
        <v>10</v>
      </c>
      <c r="AJ15" s="16">
        <v>0</v>
      </c>
      <c r="AK15" s="16">
        <v>12</v>
      </c>
      <c r="AL15" s="16">
        <v>13</v>
      </c>
      <c r="AM15" s="16">
        <v>19</v>
      </c>
      <c r="AN15" s="16">
        <v>18</v>
      </c>
      <c r="AO15" s="16">
        <v>3</v>
      </c>
      <c r="AP15" s="16">
        <v>11</v>
      </c>
      <c r="AQ15" s="16">
        <v>3</v>
      </c>
      <c r="AR15" s="16">
        <v>9</v>
      </c>
      <c r="AS15" s="16">
        <v>17</v>
      </c>
      <c r="AT15" s="16">
        <v>10</v>
      </c>
      <c r="AU15" s="16">
        <v>78</v>
      </c>
      <c r="AV15" s="16">
        <v>7</v>
      </c>
      <c r="AW15" s="16">
        <v>14</v>
      </c>
      <c r="AX15" s="16">
        <v>42</v>
      </c>
      <c r="AY15" s="16">
        <v>0</v>
      </c>
      <c r="AZ15" s="16">
        <v>13</v>
      </c>
      <c r="BA15" s="16">
        <v>16</v>
      </c>
      <c r="BB15" s="16">
        <v>6</v>
      </c>
      <c r="BC15" s="16">
        <v>5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0</v>
      </c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16">
        <v>0</v>
      </c>
      <c r="BR15" s="16">
        <v>0</v>
      </c>
      <c r="BS15" s="16">
        <v>0</v>
      </c>
      <c r="BT15" s="16">
        <v>0</v>
      </c>
      <c r="BU15" s="16">
        <v>0</v>
      </c>
      <c r="BV15" s="16">
        <v>0</v>
      </c>
      <c r="BW15" s="16">
        <v>0</v>
      </c>
      <c r="BX15" s="16">
        <v>0</v>
      </c>
      <c r="BY15" s="16">
        <v>0</v>
      </c>
      <c r="BZ15" s="16">
        <v>0</v>
      </c>
      <c r="CA15" s="16">
        <v>0</v>
      </c>
      <c r="CB15" s="16">
        <v>86.3</v>
      </c>
      <c r="CC15" s="20"/>
      <c r="CD15" s="20"/>
      <c r="CE15" s="16">
        <v>5</v>
      </c>
      <c r="CG15" s="16">
        <v>0.8</v>
      </c>
      <c r="CH15" s="16">
        <v>0.8</v>
      </c>
      <c r="CI15" s="16">
        <v>0.8</v>
      </c>
      <c r="CJ15" s="16">
        <v>60</v>
      </c>
      <c r="CK15" s="16">
        <v>60</v>
      </c>
      <c r="CL15" s="16">
        <v>60</v>
      </c>
      <c r="CM15" s="16">
        <v>18.72</v>
      </c>
      <c r="CN15" s="16">
        <v>18.72</v>
      </c>
      <c r="CO15" s="16">
        <v>18.72</v>
      </c>
      <c r="CP15" s="16">
        <v>0</v>
      </c>
      <c r="CQ15" s="16">
        <v>0</v>
      </c>
      <c r="CR15" s="68"/>
    </row>
    <row r="16" spans="1:96" s="22" customFormat="1" ht="31.5" x14ac:dyDescent="0.25">
      <c r="A16" s="71"/>
      <c r="B16" s="72" t="s">
        <v>107</v>
      </c>
      <c r="C16" s="73"/>
      <c r="D16" s="73">
        <v>29.99</v>
      </c>
      <c r="E16" s="73">
        <v>23.96</v>
      </c>
      <c r="F16" s="73">
        <v>28.31</v>
      </c>
      <c r="G16" s="73">
        <v>10.49</v>
      </c>
      <c r="H16" s="73">
        <v>66.430000000000007</v>
      </c>
      <c r="I16" s="73">
        <v>636.80999999999995</v>
      </c>
      <c r="J16" s="73">
        <v>6.99</v>
      </c>
      <c r="K16" s="73">
        <v>5.87</v>
      </c>
      <c r="L16" s="73">
        <v>0</v>
      </c>
      <c r="M16" s="73">
        <v>0</v>
      </c>
      <c r="N16" s="73">
        <v>18.899999999999999</v>
      </c>
      <c r="O16" s="73">
        <v>43.79</v>
      </c>
      <c r="P16" s="73">
        <v>3.74</v>
      </c>
      <c r="Q16" s="73">
        <v>0</v>
      </c>
      <c r="R16" s="73">
        <v>0</v>
      </c>
      <c r="S16" s="73">
        <v>1.08</v>
      </c>
      <c r="T16" s="73">
        <v>5.19</v>
      </c>
      <c r="U16" s="73">
        <v>1089.1099999999999</v>
      </c>
      <c r="V16" s="73">
        <v>580.27</v>
      </c>
      <c r="W16" s="73">
        <v>130.6</v>
      </c>
      <c r="X16" s="73">
        <v>38.950000000000003</v>
      </c>
      <c r="Y16" s="73">
        <v>372.19</v>
      </c>
      <c r="Z16" s="73">
        <v>6.99</v>
      </c>
      <c r="AA16" s="73">
        <v>281.38</v>
      </c>
      <c r="AB16" s="73">
        <v>120.44</v>
      </c>
      <c r="AC16" s="73">
        <v>492.81</v>
      </c>
      <c r="AD16" s="73">
        <v>6.15</v>
      </c>
      <c r="AE16" s="73">
        <v>0.19</v>
      </c>
      <c r="AF16" s="73">
        <v>0.7</v>
      </c>
      <c r="AG16" s="73">
        <v>1.1399999999999999</v>
      </c>
      <c r="AH16" s="73">
        <v>8.86</v>
      </c>
      <c r="AI16" s="73">
        <v>10.78</v>
      </c>
      <c r="AJ16" s="74">
        <v>0</v>
      </c>
      <c r="AK16" s="74">
        <v>1687.69</v>
      </c>
      <c r="AL16" s="74">
        <v>1359.8</v>
      </c>
      <c r="AM16" s="74">
        <v>2452.31</v>
      </c>
      <c r="AN16" s="74">
        <v>1784.08</v>
      </c>
      <c r="AO16" s="74">
        <v>852.71</v>
      </c>
      <c r="AP16" s="74">
        <v>1293.02</v>
      </c>
      <c r="AQ16" s="74">
        <v>430.64</v>
      </c>
      <c r="AR16" s="74">
        <v>1494.63</v>
      </c>
      <c r="AS16" s="74">
        <v>1490.66</v>
      </c>
      <c r="AT16" s="74">
        <v>1672.68</v>
      </c>
      <c r="AU16" s="74">
        <v>2483.27</v>
      </c>
      <c r="AV16" s="74">
        <v>741.89</v>
      </c>
      <c r="AW16" s="74">
        <v>981.81</v>
      </c>
      <c r="AX16" s="74">
        <v>5175.12</v>
      </c>
      <c r="AY16" s="74">
        <v>26.98</v>
      </c>
      <c r="AZ16" s="74">
        <v>1346.57</v>
      </c>
      <c r="BA16" s="74">
        <v>1971.58</v>
      </c>
      <c r="BB16" s="74">
        <v>1015.95</v>
      </c>
      <c r="BC16" s="74">
        <v>656.2</v>
      </c>
      <c r="BD16" s="74">
        <v>0</v>
      </c>
      <c r="BE16" s="74">
        <v>0</v>
      </c>
      <c r="BF16" s="74">
        <v>0</v>
      </c>
      <c r="BG16" s="74">
        <v>0</v>
      </c>
      <c r="BH16" s="74">
        <v>0</v>
      </c>
      <c r="BI16" s="74">
        <v>0</v>
      </c>
      <c r="BJ16" s="74">
        <v>0</v>
      </c>
      <c r="BK16" s="74">
        <v>0.57999999999999996</v>
      </c>
      <c r="BL16" s="74">
        <v>0</v>
      </c>
      <c r="BM16" s="74">
        <v>0.34</v>
      </c>
      <c r="BN16" s="74">
        <v>0.02</v>
      </c>
      <c r="BO16" s="74">
        <v>0.06</v>
      </c>
      <c r="BP16" s="74">
        <v>0</v>
      </c>
      <c r="BQ16" s="74">
        <v>0</v>
      </c>
      <c r="BR16" s="74">
        <v>0.01</v>
      </c>
      <c r="BS16" s="74">
        <v>1.98</v>
      </c>
      <c r="BT16" s="74">
        <v>0</v>
      </c>
      <c r="BU16" s="74">
        <v>0</v>
      </c>
      <c r="BV16" s="74">
        <v>5.76</v>
      </c>
      <c r="BW16" s="74">
        <v>0.02</v>
      </c>
      <c r="BX16" s="74">
        <v>0</v>
      </c>
      <c r="BY16" s="74">
        <v>0</v>
      </c>
      <c r="BZ16" s="74">
        <v>0</v>
      </c>
      <c r="CA16" s="74">
        <v>0</v>
      </c>
      <c r="CB16" s="74">
        <v>535.37</v>
      </c>
      <c r="CC16" s="70"/>
      <c r="CD16" s="70">
        <f>$I$16/$I$26*100</f>
        <v>39.765333266725776</v>
      </c>
      <c r="CE16" s="74">
        <v>301.45</v>
      </c>
      <c r="CF16" s="74"/>
      <c r="CG16" s="74">
        <v>90.48</v>
      </c>
      <c r="CH16" s="74">
        <v>53.7</v>
      </c>
      <c r="CI16" s="74">
        <v>72.09</v>
      </c>
      <c r="CJ16" s="74">
        <v>6369.66</v>
      </c>
      <c r="CK16" s="74">
        <v>3063.64</v>
      </c>
      <c r="CL16" s="74">
        <v>4716.6499999999996</v>
      </c>
      <c r="CM16" s="74">
        <v>86.53</v>
      </c>
      <c r="CN16" s="74">
        <v>65.709999999999994</v>
      </c>
      <c r="CO16" s="74">
        <v>76.900000000000006</v>
      </c>
      <c r="CP16" s="74">
        <v>8.24</v>
      </c>
      <c r="CQ16" s="74">
        <v>2.09</v>
      </c>
    </row>
    <row r="17" spans="1:96" x14ac:dyDescent="0.25">
      <c r="A17" s="17"/>
      <c r="B17" s="69" t="s">
        <v>108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20"/>
      <c r="CD17" s="20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</row>
    <row r="18" spans="1:96" s="21" customFormat="1" ht="63" x14ac:dyDescent="0.25">
      <c r="A18" s="17" t="str">
        <f>"32/1"</f>
        <v>32/1</v>
      </c>
      <c r="B18" s="18" t="s">
        <v>109</v>
      </c>
      <c r="C18" s="19" t="str">
        <f>"100"</f>
        <v>100</v>
      </c>
      <c r="D18" s="19">
        <v>1.38</v>
      </c>
      <c r="E18" s="19">
        <v>0</v>
      </c>
      <c r="F18" s="19">
        <v>5.97</v>
      </c>
      <c r="G18" s="19">
        <v>5.97</v>
      </c>
      <c r="H18" s="19">
        <v>9.01</v>
      </c>
      <c r="I18" s="19">
        <v>89.864145840000006</v>
      </c>
      <c r="J18" s="19">
        <v>0.75</v>
      </c>
      <c r="K18" s="19">
        <v>3.9</v>
      </c>
      <c r="L18" s="19">
        <v>0</v>
      </c>
      <c r="M18" s="19">
        <v>0</v>
      </c>
      <c r="N18" s="19">
        <v>6.75</v>
      </c>
      <c r="O18" s="19">
        <v>0.09</v>
      </c>
      <c r="P18" s="19">
        <v>2.1800000000000002</v>
      </c>
      <c r="Q18" s="19">
        <v>0</v>
      </c>
      <c r="R18" s="19">
        <v>0</v>
      </c>
      <c r="S18" s="19">
        <v>0.1</v>
      </c>
      <c r="T18" s="19">
        <v>1.46</v>
      </c>
      <c r="U18" s="19">
        <v>223.12</v>
      </c>
      <c r="V18" s="19">
        <v>223.35</v>
      </c>
      <c r="W18" s="19">
        <v>34.08</v>
      </c>
      <c r="X18" s="19">
        <v>19.3</v>
      </c>
      <c r="Y18" s="19">
        <v>37.99</v>
      </c>
      <c r="Z18" s="19">
        <v>1.24</v>
      </c>
      <c r="AA18" s="19">
        <v>0</v>
      </c>
      <c r="AB18" s="19">
        <v>8.24</v>
      </c>
      <c r="AC18" s="19">
        <v>1.98</v>
      </c>
      <c r="AD18" s="19">
        <v>2.74</v>
      </c>
      <c r="AE18" s="19">
        <v>0.01</v>
      </c>
      <c r="AF18" s="19">
        <v>0.03</v>
      </c>
      <c r="AG18" s="19">
        <v>0.15</v>
      </c>
      <c r="AH18" s="19">
        <v>0.4</v>
      </c>
      <c r="AI18" s="19">
        <v>1.94</v>
      </c>
      <c r="AJ18" s="16">
        <v>0</v>
      </c>
      <c r="AK18" s="16">
        <v>48.8</v>
      </c>
      <c r="AL18" s="16">
        <v>55.25</v>
      </c>
      <c r="AM18" s="16">
        <v>61.69</v>
      </c>
      <c r="AN18" s="16">
        <v>84.71</v>
      </c>
      <c r="AO18" s="16">
        <v>18.420000000000002</v>
      </c>
      <c r="AP18" s="16">
        <v>48.8</v>
      </c>
      <c r="AQ18" s="16">
        <v>11.97</v>
      </c>
      <c r="AR18" s="16">
        <v>41.43</v>
      </c>
      <c r="AS18" s="16">
        <v>36.83</v>
      </c>
      <c r="AT18" s="16">
        <v>67.22</v>
      </c>
      <c r="AU18" s="16">
        <v>302.01</v>
      </c>
      <c r="AV18" s="16">
        <v>12.89</v>
      </c>
      <c r="AW18" s="16">
        <v>34.99</v>
      </c>
      <c r="AX18" s="16">
        <v>252.29</v>
      </c>
      <c r="AY18" s="16">
        <v>0</v>
      </c>
      <c r="AZ18" s="16">
        <v>43.28</v>
      </c>
      <c r="BA18" s="16">
        <v>58.01</v>
      </c>
      <c r="BB18" s="16">
        <v>46.04</v>
      </c>
      <c r="BC18" s="16">
        <v>13.81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</v>
      </c>
      <c r="BK18" s="16">
        <v>0.36</v>
      </c>
      <c r="BL18" s="16">
        <v>0</v>
      </c>
      <c r="BM18" s="16">
        <v>0.24</v>
      </c>
      <c r="BN18" s="16">
        <v>0.02</v>
      </c>
      <c r="BO18" s="16">
        <v>0.04</v>
      </c>
      <c r="BP18" s="16">
        <v>0</v>
      </c>
      <c r="BQ18" s="16">
        <v>0</v>
      </c>
      <c r="BR18" s="16">
        <v>0</v>
      </c>
      <c r="BS18" s="16">
        <v>1.39</v>
      </c>
      <c r="BT18" s="16">
        <v>0</v>
      </c>
      <c r="BU18" s="16">
        <v>0</v>
      </c>
      <c r="BV18" s="16">
        <v>3.47</v>
      </c>
      <c r="BW18" s="16">
        <v>0</v>
      </c>
      <c r="BX18" s="16">
        <v>0</v>
      </c>
      <c r="BY18" s="16">
        <v>0</v>
      </c>
      <c r="BZ18" s="16">
        <v>0</v>
      </c>
      <c r="CA18" s="16">
        <v>0</v>
      </c>
      <c r="CB18" s="16">
        <v>85.06</v>
      </c>
      <c r="CC18" s="20"/>
      <c r="CD18" s="20"/>
      <c r="CE18" s="16">
        <v>1.37</v>
      </c>
      <c r="CF18" s="16"/>
      <c r="CG18" s="16">
        <v>54.33</v>
      </c>
      <c r="CH18" s="16">
        <v>33.97</v>
      </c>
      <c r="CI18" s="16">
        <v>44.15</v>
      </c>
      <c r="CJ18" s="16">
        <v>1708.63</v>
      </c>
      <c r="CK18" s="16">
        <v>408.77</v>
      </c>
      <c r="CL18" s="16">
        <v>1058.7</v>
      </c>
      <c r="CM18" s="16">
        <v>8.18</v>
      </c>
      <c r="CN18" s="16">
        <v>5.2</v>
      </c>
      <c r="CO18" s="16">
        <v>6.69</v>
      </c>
      <c r="CP18" s="16">
        <v>0</v>
      </c>
      <c r="CQ18" s="16">
        <v>0.5</v>
      </c>
      <c r="CR18" s="67"/>
    </row>
    <row r="19" spans="1:96" s="21" customFormat="1" ht="31.5" x14ac:dyDescent="0.25">
      <c r="A19" s="17" t="str">
        <f>"11/2"</f>
        <v>11/2</v>
      </c>
      <c r="B19" s="18" t="s">
        <v>110</v>
      </c>
      <c r="C19" s="19" t="str">
        <f>"300"</f>
        <v>300</v>
      </c>
      <c r="D19" s="19">
        <v>2.96</v>
      </c>
      <c r="E19" s="19">
        <v>0</v>
      </c>
      <c r="F19" s="19">
        <v>6.5</v>
      </c>
      <c r="G19" s="19">
        <v>6.49</v>
      </c>
      <c r="H19" s="19">
        <v>22.52</v>
      </c>
      <c r="I19" s="19">
        <v>157.40643</v>
      </c>
      <c r="J19" s="19">
        <v>1.4</v>
      </c>
      <c r="K19" s="19">
        <v>3.9</v>
      </c>
      <c r="L19" s="19">
        <v>0</v>
      </c>
      <c r="M19" s="19">
        <v>0</v>
      </c>
      <c r="N19" s="19">
        <v>4</v>
      </c>
      <c r="O19" s="19">
        <v>15.94</v>
      </c>
      <c r="P19" s="19">
        <v>2.59</v>
      </c>
      <c r="Q19" s="19">
        <v>0</v>
      </c>
      <c r="R19" s="19">
        <v>0</v>
      </c>
      <c r="S19" s="19">
        <v>0.44</v>
      </c>
      <c r="T19" s="19">
        <v>2.73</v>
      </c>
      <c r="U19" s="19">
        <v>444.24</v>
      </c>
      <c r="V19" s="19">
        <v>546.84</v>
      </c>
      <c r="W19" s="19">
        <v>29.35</v>
      </c>
      <c r="X19" s="19">
        <v>31.02</v>
      </c>
      <c r="Y19" s="19">
        <v>87.41</v>
      </c>
      <c r="Z19" s="19">
        <v>1.1499999999999999</v>
      </c>
      <c r="AA19" s="19">
        <v>3.6</v>
      </c>
      <c r="AB19" s="19">
        <v>1748.64</v>
      </c>
      <c r="AC19" s="19">
        <v>370.02</v>
      </c>
      <c r="AD19" s="19">
        <v>2.94</v>
      </c>
      <c r="AE19" s="19">
        <v>0.1</v>
      </c>
      <c r="AF19" s="19">
        <v>7.0000000000000007E-2</v>
      </c>
      <c r="AG19" s="19">
        <v>1.22</v>
      </c>
      <c r="AH19" s="19">
        <v>2.2000000000000002</v>
      </c>
      <c r="AI19" s="19">
        <v>8.65</v>
      </c>
      <c r="AJ19" s="16">
        <v>0</v>
      </c>
      <c r="AK19" s="16">
        <v>112.24</v>
      </c>
      <c r="AL19" s="16">
        <v>106.04</v>
      </c>
      <c r="AM19" s="16">
        <v>175.92</v>
      </c>
      <c r="AN19" s="16">
        <v>172.82</v>
      </c>
      <c r="AO19" s="16">
        <v>46.81</v>
      </c>
      <c r="AP19" s="16">
        <v>103.1</v>
      </c>
      <c r="AQ19" s="16">
        <v>37.619999999999997</v>
      </c>
      <c r="AR19" s="16">
        <v>114.05</v>
      </c>
      <c r="AS19" s="16">
        <v>140.27000000000001</v>
      </c>
      <c r="AT19" s="16">
        <v>219.2</v>
      </c>
      <c r="AU19" s="16">
        <v>222.73</v>
      </c>
      <c r="AV19" s="16">
        <v>63.2</v>
      </c>
      <c r="AW19" s="16">
        <v>111.57</v>
      </c>
      <c r="AX19" s="16">
        <v>593.25</v>
      </c>
      <c r="AY19" s="16">
        <v>0</v>
      </c>
      <c r="AZ19" s="16">
        <v>133.05000000000001</v>
      </c>
      <c r="BA19" s="16">
        <v>101.3</v>
      </c>
      <c r="BB19" s="16">
        <v>80.260000000000005</v>
      </c>
      <c r="BC19" s="16">
        <v>39.31</v>
      </c>
      <c r="BD19" s="16">
        <v>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v>0.4</v>
      </c>
      <c r="BL19" s="16">
        <v>0</v>
      </c>
      <c r="BM19" s="16">
        <v>0.23</v>
      </c>
      <c r="BN19" s="16">
        <v>0.02</v>
      </c>
      <c r="BO19" s="16">
        <v>0.04</v>
      </c>
      <c r="BP19" s="16">
        <v>0</v>
      </c>
      <c r="BQ19" s="16">
        <v>0</v>
      </c>
      <c r="BR19" s="16">
        <v>0</v>
      </c>
      <c r="BS19" s="16">
        <v>1.39</v>
      </c>
      <c r="BT19" s="16">
        <v>0</v>
      </c>
      <c r="BU19" s="16">
        <v>0</v>
      </c>
      <c r="BV19" s="16">
        <v>3.65</v>
      </c>
      <c r="BW19" s="16">
        <v>0</v>
      </c>
      <c r="BX19" s="16">
        <v>0</v>
      </c>
      <c r="BY19" s="16">
        <v>0</v>
      </c>
      <c r="BZ19" s="16">
        <v>0</v>
      </c>
      <c r="CA19" s="16">
        <v>0</v>
      </c>
      <c r="CB19" s="16">
        <v>349.12</v>
      </c>
      <c r="CC19" s="20"/>
      <c r="CD19" s="20"/>
      <c r="CE19" s="16">
        <v>295.04000000000002</v>
      </c>
      <c r="CF19" s="16"/>
      <c r="CG19" s="16">
        <v>24.24</v>
      </c>
      <c r="CH19" s="16">
        <v>15.72</v>
      </c>
      <c r="CI19" s="16">
        <v>19.98</v>
      </c>
      <c r="CJ19" s="16">
        <v>983.73</v>
      </c>
      <c r="CK19" s="16">
        <v>490.89</v>
      </c>
      <c r="CL19" s="16">
        <v>737.31</v>
      </c>
      <c r="CM19" s="16">
        <v>46.55</v>
      </c>
      <c r="CN19" s="16">
        <v>22.86</v>
      </c>
      <c r="CO19" s="16">
        <v>34.700000000000003</v>
      </c>
      <c r="CP19" s="16">
        <v>0</v>
      </c>
      <c r="CQ19" s="16">
        <v>0.6</v>
      </c>
      <c r="CR19" s="67"/>
    </row>
    <row r="20" spans="1:96" s="21" customFormat="1" ht="47.25" x14ac:dyDescent="0.25">
      <c r="A20" s="17" t="str">
        <f>"3/7"</f>
        <v>3/7</v>
      </c>
      <c r="B20" s="18" t="s">
        <v>111</v>
      </c>
      <c r="C20" s="19" t="str">
        <f>"120"</f>
        <v>120</v>
      </c>
      <c r="D20" s="19">
        <v>13.49</v>
      </c>
      <c r="E20" s="19">
        <v>13.34</v>
      </c>
      <c r="F20" s="19">
        <v>5.07</v>
      </c>
      <c r="G20" s="19">
        <v>0.85</v>
      </c>
      <c r="H20" s="19">
        <v>1.31</v>
      </c>
      <c r="I20" s="19">
        <v>104.09247692307694</v>
      </c>
      <c r="J20" s="19">
        <v>1</v>
      </c>
      <c r="K20" s="19">
        <v>0.6</v>
      </c>
      <c r="L20" s="19">
        <v>0</v>
      </c>
      <c r="M20" s="19">
        <v>0</v>
      </c>
      <c r="N20" s="19">
        <v>0.94</v>
      </c>
      <c r="O20" s="19">
        <v>0.02</v>
      </c>
      <c r="P20" s="19">
        <v>0.34</v>
      </c>
      <c r="Q20" s="19">
        <v>0</v>
      </c>
      <c r="R20" s="19">
        <v>0</v>
      </c>
      <c r="S20" s="19">
        <v>0.03</v>
      </c>
      <c r="T20" s="19">
        <v>1.55</v>
      </c>
      <c r="U20" s="19">
        <v>47.68</v>
      </c>
      <c r="V20" s="19">
        <v>92.95</v>
      </c>
      <c r="W20" s="19">
        <v>10.49</v>
      </c>
      <c r="X20" s="19">
        <v>8.2100000000000009</v>
      </c>
      <c r="Y20" s="19">
        <v>62.32</v>
      </c>
      <c r="Z20" s="19">
        <v>0.35</v>
      </c>
      <c r="AA20" s="19">
        <v>11.75</v>
      </c>
      <c r="AB20" s="19">
        <v>886.15</v>
      </c>
      <c r="AC20" s="19">
        <v>171.78</v>
      </c>
      <c r="AD20" s="19">
        <v>1.65</v>
      </c>
      <c r="AE20" s="19">
        <v>7.0000000000000007E-2</v>
      </c>
      <c r="AF20" s="19">
        <v>7.0000000000000007E-2</v>
      </c>
      <c r="AG20" s="19">
        <v>2.08</v>
      </c>
      <c r="AH20" s="19">
        <v>6.61</v>
      </c>
      <c r="AI20" s="19">
        <v>0.1</v>
      </c>
      <c r="AJ20" s="16">
        <v>0</v>
      </c>
      <c r="AK20" s="16">
        <v>802.31</v>
      </c>
      <c r="AL20" s="16">
        <v>611.84</v>
      </c>
      <c r="AM20" s="16">
        <v>1116.57</v>
      </c>
      <c r="AN20" s="16">
        <v>1313.92</v>
      </c>
      <c r="AO20" s="16">
        <v>355.12</v>
      </c>
      <c r="AP20" s="16">
        <v>737.18</v>
      </c>
      <c r="AQ20" s="16">
        <v>140.38999999999999</v>
      </c>
      <c r="AR20" s="16">
        <v>2.06</v>
      </c>
      <c r="AS20" s="16">
        <v>3.19</v>
      </c>
      <c r="AT20" s="16">
        <v>2.73</v>
      </c>
      <c r="AU20" s="16">
        <v>8.98</v>
      </c>
      <c r="AV20" s="16">
        <v>571.41999999999996</v>
      </c>
      <c r="AW20" s="16">
        <v>1.93</v>
      </c>
      <c r="AX20" s="16">
        <v>15.63</v>
      </c>
      <c r="AY20" s="16">
        <v>0</v>
      </c>
      <c r="AZ20" s="16">
        <v>2</v>
      </c>
      <c r="BA20" s="16">
        <v>2.19</v>
      </c>
      <c r="BB20" s="16">
        <v>1.59</v>
      </c>
      <c r="BC20" s="16">
        <v>0.93</v>
      </c>
      <c r="BD20" s="16">
        <v>0</v>
      </c>
      <c r="BE20" s="16">
        <v>0</v>
      </c>
      <c r="BF20" s="16">
        <v>0</v>
      </c>
      <c r="BG20" s="16">
        <v>0</v>
      </c>
      <c r="BH20" s="16">
        <v>0</v>
      </c>
      <c r="BI20" s="16">
        <v>0</v>
      </c>
      <c r="BJ20" s="16">
        <v>0</v>
      </c>
      <c r="BK20" s="16">
        <v>0.05</v>
      </c>
      <c r="BL20" s="16">
        <v>0</v>
      </c>
      <c r="BM20" s="16">
        <v>0.03</v>
      </c>
      <c r="BN20" s="16">
        <v>0</v>
      </c>
      <c r="BO20" s="16">
        <v>0.01</v>
      </c>
      <c r="BP20" s="16">
        <v>0</v>
      </c>
      <c r="BQ20" s="16">
        <v>0</v>
      </c>
      <c r="BR20" s="16">
        <v>0</v>
      </c>
      <c r="BS20" s="16">
        <v>0.2</v>
      </c>
      <c r="BT20" s="16">
        <v>0</v>
      </c>
      <c r="BU20" s="16">
        <v>0</v>
      </c>
      <c r="BV20" s="16">
        <v>0.49</v>
      </c>
      <c r="BW20" s="16">
        <v>0</v>
      </c>
      <c r="BX20" s="16">
        <v>0</v>
      </c>
      <c r="BY20" s="16">
        <v>0</v>
      </c>
      <c r="BZ20" s="16">
        <v>0</v>
      </c>
      <c r="CA20" s="16">
        <v>0</v>
      </c>
      <c r="CB20" s="16">
        <v>92</v>
      </c>
      <c r="CC20" s="20"/>
      <c r="CD20" s="20"/>
      <c r="CE20" s="16">
        <v>159.44</v>
      </c>
      <c r="CF20" s="16"/>
      <c r="CG20" s="16">
        <v>232.49</v>
      </c>
      <c r="CH20" s="16">
        <v>43.06</v>
      </c>
      <c r="CI20" s="16">
        <v>137.78</v>
      </c>
      <c r="CJ20" s="16">
        <v>1995.64</v>
      </c>
      <c r="CK20" s="16">
        <v>649.21</v>
      </c>
      <c r="CL20" s="16">
        <v>1322.42</v>
      </c>
      <c r="CM20" s="16">
        <v>31.43</v>
      </c>
      <c r="CN20" s="16">
        <v>18.3</v>
      </c>
      <c r="CO20" s="16">
        <v>24.87</v>
      </c>
      <c r="CP20" s="16">
        <v>0</v>
      </c>
      <c r="CQ20" s="16">
        <v>0.46</v>
      </c>
      <c r="CR20" s="67"/>
    </row>
    <row r="21" spans="1:96" s="21" customFormat="1" ht="47.25" x14ac:dyDescent="0.25">
      <c r="A21" s="17" t="str">
        <f>"40/3"</f>
        <v>40/3</v>
      </c>
      <c r="B21" s="18" t="s">
        <v>112</v>
      </c>
      <c r="C21" s="19" t="str">
        <f>"180"</f>
        <v>180</v>
      </c>
      <c r="D21" s="19">
        <v>10.26</v>
      </c>
      <c r="E21" s="19">
        <v>0</v>
      </c>
      <c r="F21" s="19">
        <v>10.36</v>
      </c>
      <c r="G21" s="19">
        <v>11.78</v>
      </c>
      <c r="H21" s="19">
        <v>54.67</v>
      </c>
      <c r="I21" s="19">
        <v>337.9669308</v>
      </c>
      <c r="J21" s="19">
        <v>1.62</v>
      </c>
      <c r="K21" s="19">
        <v>5.85</v>
      </c>
      <c r="L21" s="19">
        <v>0</v>
      </c>
      <c r="M21" s="19">
        <v>0</v>
      </c>
      <c r="N21" s="19">
        <v>3.48</v>
      </c>
      <c r="O21" s="19">
        <v>41.79</v>
      </c>
      <c r="P21" s="19">
        <v>9.4</v>
      </c>
      <c r="Q21" s="19">
        <v>0</v>
      </c>
      <c r="R21" s="19">
        <v>0</v>
      </c>
      <c r="S21" s="19">
        <v>0.09</v>
      </c>
      <c r="T21" s="19">
        <v>2.2200000000000002</v>
      </c>
      <c r="U21" s="19">
        <v>181.18</v>
      </c>
      <c r="V21" s="19">
        <v>336.32</v>
      </c>
      <c r="W21" s="19">
        <v>25.22</v>
      </c>
      <c r="X21" s="19">
        <v>152.30000000000001</v>
      </c>
      <c r="Y21" s="19">
        <v>232.81</v>
      </c>
      <c r="Z21" s="19">
        <v>5.07</v>
      </c>
      <c r="AA21" s="19">
        <v>0</v>
      </c>
      <c r="AB21" s="19">
        <v>1734.62</v>
      </c>
      <c r="AC21" s="19">
        <v>361.66</v>
      </c>
      <c r="AD21" s="19">
        <v>4.7300000000000004</v>
      </c>
      <c r="AE21" s="19">
        <v>0.27</v>
      </c>
      <c r="AF21" s="19">
        <v>0.15</v>
      </c>
      <c r="AG21" s="19">
        <v>2.95</v>
      </c>
      <c r="AH21" s="19">
        <v>6.25</v>
      </c>
      <c r="AI21" s="19">
        <v>1.08</v>
      </c>
      <c r="AJ21" s="16">
        <v>0</v>
      </c>
      <c r="AK21" s="16">
        <v>466.49</v>
      </c>
      <c r="AL21" s="16">
        <v>363.96</v>
      </c>
      <c r="AM21" s="16">
        <v>587.29999999999995</v>
      </c>
      <c r="AN21" s="16">
        <v>418.95</v>
      </c>
      <c r="AO21" s="16">
        <v>250.59</v>
      </c>
      <c r="AP21" s="16">
        <v>316.75</v>
      </c>
      <c r="AQ21" s="16">
        <v>141.44999999999999</v>
      </c>
      <c r="AR21" s="16">
        <v>466.02</v>
      </c>
      <c r="AS21" s="16">
        <v>459.55</v>
      </c>
      <c r="AT21" s="16">
        <v>878.68</v>
      </c>
      <c r="AU21" s="16">
        <v>880.56</v>
      </c>
      <c r="AV21" s="16">
        <v>235.9</v>
      </c>
      <c r="AW21" s="16">
        <v>565.30999999999995</v>
      </c>
      <c r="AX21" s="16">
        <v>1798.8</v>
      </c>
      <c r="AY21" s="16">
        <v>0</v>
      </c>
      <c r="AZ21" s="16">
        <v>394.24</v>
      </c>
      <c r="BA21" s="16">
        <v>477.25</v>
      </c>
      <c r="BB21" s="16">
        <v>337.73</v>
      </c>
      <c r="BC21" s="16">
        <v>258.88</v>
      </c>
      <c r="BD21" s="16">
        <v>0</v>
      </c>
      <c r="BE21" s="16">
        <v>0</v>
      </c>
      <c r="BF21" s="16">
        <v>0</v>
      </c>
      <c r="BG21" s="16">
        <v>0</v>
      </c>
      <c r="BH21" s="16">
        <v>0</v>
      </c>
      <c r="BI21" s="16">
        <v>0.01</v>
      </c>
      <c r="BJ21" s="16">
        <v>0</v>
      </c>
      <c r="BK21" s="16">
        <v>0.88</v>
      </c>
      <c r="BL21" s="16">
        <v>0</v>
      </c>
      <c r="BM21" s="16">
        <v>0.35</v>
      </c>
      <c r="BN21" s="16">
        <v>0.03</v>
      </c>
      <c r="BO21" s="16">
        <v>0.06</v>
      </c>
      <c r="BP21" s="16">
        <v>0</v>
      </c>
      <c r="BQ21" s="16">
        <v>0</v>
      </c>
      <c r="BR21" s="16">
        <v>0.01</v>
      </c>
      <c r="BS21" s="16">
        <v>2.66</v>
      </c>
      <c r="BT21" s="16">
        <v>0.01</v>
      </c>
      <c r="BU21" s="16">
        <v>0</v>
      </c>
      <c r="BV21" s="16">
        <v>6.19</v>
      </c>
      <c r="BW21" s="16">
        <v>7.0000000000000007E-2</v>
      </c>
      <c r="BX21" s="16">
        <v>0</v>
      </c>
      <c r="BY21" s="16">
        <v>0</v>
      </c>
      <c r="BZ21" s="16">
        <v>0</v>
      </c>
      <c r="CA21" s="16">
        <v>0</v>
      </c>
      <c r="CB21" s="16">
        <v>168.92</v>
      </c>
      <c r="CC21" s="20"/>
      <c r="CD21" s="20"/>
      <c r="CE21" s="16">
        <v>289.10000000000002</v>
      </c>
      <c r="CF21" s="16"/>
      <c r="CG21" s="16">
        <v>9.6</v>
      </c>
      <c r="CH21" s="16">
        <v>6.1</v>
      </c>
      <c r="CI21" s="16">
        <v>7.85</v>
      </c>
      <c r="CJ21" s="16">
        <v>1380</v>
      </c>
      <c r="CK21" s="16">
        <v>648.36</v>
      </c>
      <c r="CL21" s="16">
        <v>1014.18</v>
      </c>
      <c r="CM21" s="16">
        <v>19.97</v>
      </c>
      <c r="CN21" s="16">
        <v>13.07</v>
      </c>
      <c r="CO21" s="16">
        <v>16.52</v>
      </c>
      <c r="CP21" s="16">
        <v>0</v>
      </c>
      <c r="CQ21" s="16">
        <v>0.45</v>
      </c>
      <c r="CR21" s="67"/>
    </row>
    <row r="22" spans="1:96" s="21" customFormat="1" x14ac:dyDescent="0.25">
      <c r="A22" s="17" t="str">
        <f>"8/15"</f>
        <v>8/15</v>
      </c>
      <c r="B22" s="18" t="s">
        <v>103</v>
      </c>
      <c r="C22" s="19" t="str">
        <f>"50"</f>
        <v>50</v>
      </c>
      <c r="D22" s="19">
        <v>3.31</v>
      </c>
      <c r="E22" s="19">
        <v>0</v>
      </c>
      <c r="F22" s="19">
        <v>0.33</v>
      </c>
      <c r="G22" s="19">
        <v>0.33</v>
      </c>
      <c r="H22" s="19">
        <v>23.45</v>
      </c>
      <c r="I22" s="19">
        <v>111.95049999999998</v>
      </c>
      <c r="J22" s="19">
        <v>0</v>
      </c>
      <c r="K22" s="19">
        <v>0</v>
      </c>
      <c r="L22" s="19">
        <v>0</v>
      </c>
      <c r="M22" s="19">
        <v>0</v>
      </c>
      <c r="N22" s="19">
        <v>0.55000000000000004</v>
      </c>
      <c r="O22" s="19">
        <v>22.8</v>
      </c>
      <c r="P22" s="19">
        <v>0.1</v>
      </c>
      <c r="Q22" s="19">
        <v>0</v>
      </c>
      <c r="R22" s="19">
        <v>0</v>
      </c>
      <c r="S22" s="19">
        <v>0</v>
      </c>
      <c r="T22" s="19">
        <v>0.9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6">
        <v>0</v>
      </c>
      <c r="AK22" s="16">
        <v>159.65</v>
      </c>
      <c r="AL22" s="16">
        <v>166.17</v>
      </c>
      <c r="AM22" s="16">
        <v>254.48</v>
      </c>
      <c r="AN22" s="16">
        <v>84.39</v>
      </c>
      <c r="AO22" s="16">
        <v>50.03</v>
      </c>
      <c r="AP22" s="16">
        <v>100.05</v>
      </c>
      <c r="AQ22" s="16">
        <v>37.85</v>
      </c>
      <c r="AR22" s="16">
        <v>180.96</v>
      </c>
      <c r="AS22" s="16">
        <v>112.23</v>
      </c>
      <c r="AT22" s="16">
        <v>156.6</v>
      </c>
      <c r="AU22" s="16">
        <v>129.19999999999999</v>
      </c>
      <c r="AV22" s="16">
        <v>67.86</v>
      </c>
      <c r="AW22" s="16">
        <v>120.06</v>
      </c>
      <c r="AX22" s="16">
        <v>1003.98</v>
      </c>
      <c r="AY22" s="16">
        <v>0</v>
      </c>
      <c r="AZ22" s="16">
        <v>327.12</v>
      </c>
      <c r="BA22" s="16">
        <v>142.25</v>
      </c>
      <c r="BB22" s="16">
        <v>94.4</v>
      </c>
      <c r="BC22" s="16">
        <v>74.819999999999993</v>
      </c>
      <c r="BD22" s="16">
        <v>0</v>
      </c>
      <c r="BE22" s="16">
        <v>0</v>
      </c>
      <c r="BF22" s="16">
        <v>0</v>
      </c>
      <c r="BG22" s="16">
        <v>0</v>
      </c>
      <c r="BH22" s="16">
        <v>0</v>
      </c>
      <c r="BI22" s="16">
        <v>0</v>
      </c>
      <c r="BJ22" s="16">
        <v>0</v>
      </c>
      <c r="BK22" s="16">
        <v>0.04</v>
      </c>
      <c r="BL22" s="16">
        <v>0</v>
      </c>
      <c r="BM22" s="16">
        <v>0</v>
      </c>
      <c r="BN22" s="16">
        <v>0</v>
      </c>
      <c r="BO22" s="16">
        <v>0</v>
      </c>
      <c r="BP22" s="16">
        <v>0</v>
      </c>
      <c r="BQ22" s="16">
        <v>0</v>
      </c>
      <c r="BR22" s="16">
        <v>0</v>
      </c>
      <c r="BS22" s="16">
        <v>0.03</v>
      </c>
      <c r="BT22" s="16">
        <v>0</v>
      </c>
      <c r="BU22" s="16">
        <v>0</v>
      </c>
      <c r="BV22" s="16">
        <v>0.14000000000000001</v>
      </c>
      <c r="BW22" s="16">
        <v>0.01</v>
      </c>
      <c r="BX22" s="16">
        <v>0</v>
      </c>
      <c r="BY22" s="16">
        <v>0</v>
      </c>
      <c r="BZ22" s="16">
        <v>0</v>
      </c>
      <c r="CA22" s="16">
        <v>0</v>
      </c>
      <c r="CB22" s="16">
        <v>19.55</v>
      </c>
      <c r="CC22" s="20"/>
      <c r="CD22" s="20"/>
      <c r="CE22" s="16">
        <v>0</v>
      </c>
      <c r="CF22" s="16"/>
      <c r="CG22" s="16">
        <v>0</v>
      </c>
      <c r="CH22" s="16">
        <v>0</v>
      </c>
      <c r="CI22" s="16">
        <v>0</v>
      </c>
      <c r="CJ22" s="16">
        <v>1330</v>
      </c>
      <c r="CK22" s="16">
        <v>512.4</v>
      </c>
      <c r="CL22" s="16">
        <v>921.2</v>
      </c>
      <c r="CM22" s="16">
        <v>10.64</v>
      </c>
      <c r="CN22" s="16">
        <v>10.64</v>
      </c>
      <c r="CO22" s="16">
        <v>10.64</v>
      </c>
      <c r="CP22" s="16">
        <v>0</v>
      </c>
      <c r="CQ22" s="16">
        <v>0</v>
      </c>
      <c r="CR22" s="67"/>
    </row>
    <row r="23" spans="1:96" s="21" customFormat="1" x14ac:dyDescent="0.25">
      <c r="A23" s="17" t="str">
        <f>"8/16"</f>
        <v>8/16</v>
      </c>
      <c r="B23" s="18" t="s">
        <v>113</v>
      </c>
      <c r="C23" s="19" t="str">
        <f>"60"</f>
        <v>60</v>
      </c>
      <c r="D23" s="19">
        <v>3.96</v>
      </c>
      <c r="E23" s="19">
        <v>0</v>
      </c>
      <c r="F23" s="19">
        <v>0.72</v>
      </c>
      <c r="G23" s="19">
        <v>0.72</v>
      </c>
      <c r="H23" s="19">
        <v>25.02</v>
      </c>
      <c r="I23" s="19">
        <v>116.02800000000001</v>
      </c>
      <c r="J23" s="19">
        <v>0.12</v>
      </c>
      <c r="K23" s="19">
        <v>0</v>
      </c>
      <c r="L23" s="19">
        <v>0</v>
      </c>
      <c r="M23" s="19">
        <v>0</v>
      </c>
      <c r="N23" s="19">
        <v>0.72</v>
      </c>
      <c r="O23" s="19">
        <v>19.32</v>
      </c>
      <c r="P23" s="19">
        <v>4.9800000000000004</v>
      </c>
      <c r="Q23" s="19">
        <v>0</v>
      </c>
      <c r="R23" s="19">
        <v>0</v>
      </c>
      <c r="S23" s="19">
        <v>0.6</v>
      </c>
      <c r="T23" s="19">
        <v>1.5</v>
      </c>
      <c r="U23" s="19">
        <v>366</v>
      </c>
      <c r="V23" s="19">
        <v>147</v>
      </c>
      <c r="W23" s="19">
        <v>21</v>
      </c>
      <c r="X23" s="19">
        <v>28.2</v>
      </c>
      <c r="Y23" s="19">
        <v>94.8</v>
      </c>
      <c r="Z23" s="19">
        <v>2.34</v>
      </c>
      <c r="AA23" s="19">
        <v>0</v>
      </c>
      <c r="AB23" s="19">
        <v>3</v>
      </c>
      <c r="AC23" s="19">
        <v>0.6</v>
      </c>
      <c r="AD23" s="19">
        <v>0.84</v>
      </c>
      <c r="AE23" s="19">
        <v>0.11</v>
      </c>
      <c r="AF23" s="19">
        <v>0.05</v>
      </c>
      <c r="AG23" s="19">
        <v>0.42</v>
      </c>
      <c r="AH23" s="19">
        <v>1.2</v>
      </c>
      <c r="AI23" s="19">
        <v>0</v>
      </c>
      <c r="AJ23" s="16">
        <v>0</v>
      </c>
      <c r="AK23" s="16">
        <v>193.2</v>
      </c>
      <c r="AL23" s="16">
        <v>148.80000000000001</v>
      </c>
      <c r="AM23" s="16">
        <v>256.2</v>
      </c>
      <c r="AN23" s="16">
        <v>133.80000000000001</v>
      </c>
      <c r="AO23" s="16">
        <v>55.8</v>
      </c>
      <c r="AP23" s="16">
        <v>118.8</v>
      </c>
      <c r="AQ23" s="16">
        <v>48</v>
      </c>
      <c r="AR23" s="16">
        <v>222.6</v>
      </c>
      <c r="AS23" s="16">
        <v>178.2</v>
      </c>
      <c r="AT23" s="16">
        <v>174.6</v>
      </c>
      <c r="AU23" s="16">
        <v>278.39999999999998</v>
      </c>
      <c r="AV23" s="16">
        <v>74.400000000000006</v>
      </c>
      <c r="AW23" s="16">
        <v>186</v>
      </c>
      <c r="AX23" s="16">
        <v>935.4</v>
      </c>
      <c r="AY23" s="16">
        <v>0</v>
      </c>
      <c r="AZ23" s="16">
        <v>315.60000000000002</v>
      </c>
      <c r="BA23" s="16">
        <v>174.6</v>
      </c>
      <c r="BB23" s="16">
        <v>108</v>
      </c>
      <c r="BC23" s="16">
        <v>78</v>
      </c>
      <c r="BD23" s="16">
        <v>0</v>
      </c>
      <c r="BE23" s="16">
        <v>0</v>
      </c>
      <c r="BF23" s="16">
        <v>0</v>
      </c>
      <c r="BG23" s="16">
        <v>0</v>
      </c>
      <c r="BH23" s="16">
        <v>0</v>
      </c>
      <c r="BI23" s="16">
        <v>0</v>
      </c>
      <c r="BJ23" s="16">
        <v>0</v>
      </c>
      <c r="BK23" s="16">
        <v>0.08</v>
      </c>
      <c r="BL23" s="16">
        <v>0</v>
      </c>
      <c r="BM23" s="16">
        <v>0.01</v>
      </c>
      <c r="BN23" s="16">
        <v>0.01</v>
      </c>
      <c r="BO23" s="16">
        <v>0</v>
      </c>
      <c r="BP23" s="16">
        <v>0</v>
      </c>
      <c r="BQ23" s="16">
        <v>0</v>
      </c>
      <c r="BR23" s="16">
        <v>0.01</v>
      </c>
      <c r="BS23" s="16">
        <v>7.0000000000000007E-2</v>
      </c>
      <c r="BT23" s="16">
        <v>0</v>
      </c>
      <c r="BU23" s="16">
        <v>0</v>
      </c>
      <c r="BV23" s="16">
        <v>0.28999999999999998</v>
      </c>
      <c r="BW23" s="16">
        <v>0.05</v>
      </c>
      <c r="BX23" s="16">
        <v>0</v>
      </c>
      <c r="BY23" s="16">
        <v>0</v>
      </c>
      <c r="BZ23" s="16">
        <v>0</v>
      </c>
      <c r="CA23" s="16">
        <v>0</v>
      </c>
      <c r="CB23" s="16">
        <v>28.2</v>
      </c>
      <c r="CC23" s="20"/>
      <c r="CD23" s="20"/>
      <c r="CE23" s="16">
        <v>0.5</v>
      </c>
      <c r="CF23" s="16"/>
      <c r="CG23" s="16">
        <v>7</v>
      </c>
      <c r="CH23" s="16">
        <v>7</v>
      </c>
      <c r="CI23" s="16">
        <v>7</v>
      </c>
      <c r="CJ23" s="16">
        <v>1330</v>
      </c>
      <c r="CK23" s="16">
        <v>512.4</v>
      </c>
      <c r="CL23" s="16">
        <v>921.2</v>
      </c>
      <c r="CM23" s="16">
        <v>13.3</v>
      </c>
      <c r="CN23" s="16">
        <v>11.06</v>
      </c>
      <c r="CO23" s="16">
        <v>12.18</v>
      </c>
      <c r="CP23" s="16">
        <v>0</v>
      </c>
      <c r="CQ23" s="16">
        <v>0</v>
      </c>
      <c r="CR23" s="67"/>
    </row>
    <row r="24" spans="1:96" s="16" customFormat="1" ht="31.5" x14ac:dyDescent="0.25">
      <c r="A24" s="17" t="str">
        <f>"6/10"</f>
        <v>6/10</v>
      </c>
      <c r="B24" s="18" t="s">
        <v>114</v>
      </c>
      <c r="C24" s="19" t="str">
        <f>"200"</f>
        <v>200</v>
      </c>
      <c r="D24" s="19">
        <v>0.2</v>
      </c>
      <c r="E24" s="19">
        <v>0</v>
      </c>
      <c r="F24" s="19">
        <v>0.08</v>
      </c>
      <c r="G24" s="19">
        <v>0.08</v>
      </c>
      <c r="H24" s="19">
        <v>12.12</v>
      </c>
      <c r="I24" s="19">
        <v>47.296159999999986</v>
      </c>
      <c r="J24" s="19">
        <v>0.02</v>
      </c>
      <c r="K24" s="19">
        <v>0</v>
      </c>
      <c r="L24" s="19">
        <v>0</v>
      </c>
      <c r="M24" s="19">
        <v>0</v>
      </c>
      <c r="N24" s="19">
        <v>11.21</v>
      </c>
      <c r="O24" s="19">
        <v>0</v>
      </c>
      <c r="P24" s="19">
        <v>0.91</v>
      </c>
      <c r="Q24" s="19">
        <v>0</v>
      </c>
      <c r="R24" s="19">
        <v>0</v>
      </c>
      <c r="S24" s="19">
        <v>0.46</v>
      </c>
      <c r="T24" s="19">
        <v>0.19</v>
      </c>
      <c r="U24" s="19">
        <v>6.44</v>
      </c>
      <c r="V24" s="19">
        <v>69.599999999999994</v>
      </c>
      <c r="W24" s="19">
        <v>7.28</v>
      </c>
      <c r="X24" s="19">
        <v>5.89</v>
      </c>
      <c r="Y24" s="19">
        <v>6.14</v>
      </c>
      <c r="Z24" s="19">
        <v>0.28000000000000003</v>
      </c>
      <c r="AA24" s="19">
        <v>0</v>
      </c>
      <c r="AB24" s="19">
        <v>18</v>
      </c>
      <c r="AC24" s="19">
        <v>3.4</v>
      </c>
      <c r="AD24" s="19">
        <v>0.14000000000000001</v>
      </c>
      <c r="AE24" s="19">
        <v>0.01</v>
      </c>
      <c r="AF24" s="19">
        <v>0.01</v>
      </c>
      <c r="AG24" s="19">
        <v>0.05</v>
      </c>
      <c r="AH24" s="19">
        <v>0.08</v>
      </c>
      <c r="AI24" s="19">
        <v>16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v>0</v>
      </c>
      <c r="BL24" s="16">
        <v>0</v>
      </c>
      <c r="BM24" s="16">
        <v>0</v>
      </c>
      <c r="BN24" s="16">
        <v>0</v>
      </c>
      <c r="BO24" s="16">
        <v>0</v>
      </c>
      <c r="BP24" s="16">
        <v>0</v>
      </c>
      <c r="BQ24" s="16">
        <v>0</v>
      </c>
      <c r="BR24" s="16">
        <v>0</v>
      </c>
      <c r="BS24" s="16">
        <v>0</v>
      </c>
      <c r="BT24" s="16">
        <v>0</v>
      </c>
      <c r="BU24" s="16">
        <v>0</v>
      </c>
      <c r="BV24" s="16">
        <v>0</v>
      </c>
      <c r="BW24" s="16">
        <v>0</v>
      </c>
      <c r="BX24" s="16">
        <v>0</v>
      </c>
      <c r="BY24" s="16">
        <v>0</v>
      </c>
      <c r="BZ24" s="16">
        <v>0</v>
      </c>
      <c r="CA24" s="16">
        <v>0</v>
      </c>
      <c r="CB24" s="16">
        <v>226.67</v>
      </c>
      <c r="CC24" s="20"/>
      <c r="CD24" s="20"/>
      <c r="CE24" s="16">
        <v>3</v>
      </c>
      <c r="CG24" s="16">
        <v>1.61</v>
      </c>
      <c r="CH24" s="16">
        <v>1.61</v>
      </c>
      <c r="CI24" s="16">
        <v>1.61</v>
      </c>
      <c r="CJ24" s="16">
        <v>190.75</v>
      </c>
      <c r="CK24" s="16">
        <v>73.64</v>
      </c>
      <c r="CL24" s="16">
        <v>132.19999999999999</v>
      </c>
      <c r="CM24" s="16">
        <v>16.329999999999998</v>
      </c>
      <c r="CN24" s="16">
        <v>9.7200000000000006</v>
      </c>
      <c r="CO24" s="16">
        <v>13.02</v>
      </c>
      <c r="CP24" s="16">
        <v>10</v>
      </c>
      <c r="CQ24" s="16">
        <v>0</v>
      </c>
      <c r="CR24" s="68"/>
    </row>
    <row r="25" spans="1:96" s="22" customFormat="1" x14ac:dyDescent="0.25">
      <c r="A25" s="71"/>
      <c r="B25" s="72" t="s">
        <v>115</v>
      </c>
      <c r="C25" s="73"/>
      <c r="D25" s="73">
        <v>35.549999999999997</v>
      </c>
      <c r="E25" s="73">
        <v>13.34</v>
      </c>
      <c r="F25" s="73">
        <v>29.04</v>
      </c>
      <c r="G25" s="73">
        <v>26.21</v>
      </c>
      <c r="H25" s="73">
        <v>148.11000000000001</v>
      </c>
      <c r="I25" s="73">
        <v>964.6</v>
      </c>
      <c r="J25" s="73">
        <v>4.91</v>
      </c>
      <c r="K25" s="73">
        <v>14.25</v>
      </c>
      <c r="L25" s="73">
        <v>0</v>
      </c>
      <c r="M25" s="73">
        <v>0</v>
      </c>
      <c r="N25" s="73">
        <v>27.65</v>
      </c>
      <c r="O25" s="73">
        <v>99.96</v>
      </c>
      <c r="P25" s="73">
        <v>20.5</v>
      </c>
      <c r="Q25" s="73">
        <v>0</v>
      </c>
      <c r="R25" s="73">
        <v>0</v>
      </c>
      <c r="S25" s="73">
        <v>1.72</v>
      </c>
      <c r="T25" s="73">
        <v>10.55</v>
      </c>
      <c r="U25" s="73">
        <v>1268.6600000000001</v>
      </c>
      <c r="V25" s="73">
        <v>1416.07</v>
      </c>
      <c r="W25" s="73">
        <v>127.41</v>
      </c>
      <c r="X25" s="73">
        <v>244.91</v>
      </c>
      <c r="Y25" s="73">
        <v>521.48</v>
      </c>
      <c r="Z25" s="73">
        <v>10.43</v>
      </c>
      <c r="AA25" s="73">
        <v>15.35</v>
      </c>
      <c r="AB25" s="73">
        <v>4398.66</v>
      </c>
      <c r="AC25" s="73">
        <v>909.44</v>
      </c>
      <c r="AD25" s="73">
        <v>13.04</v>
      </c>
      <c r="AE25" s="73">
        <v>0.56000000000000005</v>
      </c>
      <c r="AF25" s="73">
        <v>0.37</v>
      </c>
      <c r="AG25" s="73">
        <v>6.88</v>
      </c>
      <c r="AH25" s="73">
        <v>16.739999999999998</v>
      </c>
      <c r="AI25" s="73">
        <v>27.77</v>
      </c>
      <c r="AJ25" s="74">
        <v>0</v>
      </c>
      <c r="AK25" s="74">
        <v>1782.69</v>
      </c>
      <c r="AL25" s="74">
        <v>1452.05</v>
      </c>
      <c r="AM25" s="74">
        <v>2452.15</v>
      </c>
      <c r="AN25" s="74">
        <v>2208.59</v>
      </c>
      <c r="AO25" s="74">
        <v>776.76</v>
      </c>
      <c r="AP25" s="74">
        <v>1424.69</v>
      </c>
      <c r="AQ25" s="74">
        <v>417.28</v>
      </c>
      <c r="AR25" s="74">
        <v>1027.1199999999999</v>
      </c>
      <c r="AS25" s="74">
        <v>930.28</v>
      </c>
      <c r="AT25" s="74">
        <v>1499.03</v>
      </c>
      <c r="AU25" s="74">
        <v>1821.87</v>
      </c>
      <c r="AV25" s="74">
        <v>1025.67</v>
      </c>
      <c r="AW25" s="74">
        <v>1019.85</v>
      </c>
      <c r="AX25" s="74">
        <v>4599.34</v>
      </c>
      <c r="AY25" s="74">
        <v>0</v>
      </c>
      <c r="AZ25" s="74">
        <v>1215.29</v>
      </c>
      <c r="BA25" s="74">
        <v>955.6</v>
      </c>
      <c r="BB25" s="74">
        <v>668.01</v>
      </c>
      <c r="BC25" s="74">
        <v>465.75</v>
      </c>
      <c r="BD25" s="74">
        <v>0</v>
      </c>
      <c r="BE25" s="74">
        <v>0</v>
      </c>
      <c r="BF25" s="74">
        <v>0</v>
      </c>
      <c r="BG25" s="74">
        <v>0</v>
      </c>
      <c r="BH25" s="74">
        <v>0</v>
      </c>
      <c r="BI25" s="74">
        <v>0.01</v>
      </c>
      <c r="BJ25" s="74">
        <v>0</v>
      </c>
      <c r="BK25" s="74">
        <v>1.83</v>
      </c>
      <c r="BL25" s="74">
        <v>0</v>
      </c>
      <c r="BM25" s="74">
        <v>0.87</v>
      </c>
      <c r="BN25" s="74">
        <v>0.08</v>
      </c>
      <c r="BO25" s="74">
        <v>0.14000000000000001</v>
      </c>
      <c r="BP25" s="74">
        <v>0</v>
      </c>
      <c r="BQ25" s="74">
        <v>0</v>
      </c>
      <c r="BR25" s="74">
        <v>0.03</v>
      </c>
      <c r="BS25" s="74">
        <v>5.74</v>
      </c>
      <c r="BT25" s="74">
        <v>0.01</v>
      </c>
      <c r="BU25" s="74">
        <v>0</v>
      </c>
      <c r="BV25" s="74">
        <v>14.23</v>
      </c>
      <c r="BW25" s="74">
        <v>0.13</v>
      </c>
      <c r="BX25" s="74">
        <v>0</v>
      </c>
      <c r="BY25" s="74">
        <v>0</v>
      </c>
      <c r="BZ25" s="74">
        <v>0</v>
      </c>
      <c r="CA25" s="74">
        <v>0</v>
      </c>
      <c r="CB25" s="74">
        <v>969.52</v>
      </c>
      <c r="CC25" s="70"/>
      <c r="CD25" s="70">
        <f>$I$25/$I$26*100</f>
        <v>60.234042287469869</v>
      </c>
      <c r="CE25" s="74">
        <v>748.45</v>
      </c>
      <c r="CF25" s="74"/>
      <c r="CG25" s="74">
        <v>329.27</v>
      </c>
      <c r="CH25" s="74">
        <v>107.46</v>
      </c>
      <c r="CI25" s="74">
        <v>218.36</v>
      </c>
      <c r="CJ25" s="74">
        <v>8918.75</v>
      </c>
      <c r="CK25" s="74">
        <v>3295.67</v>
      </c>
      <c r="CL25" s="74">
        <v>6107.21</v>
      </c>
      <c r="CM25" s="74">
        <v>146.4</v>
      </c>
      <c r="CN25" s="74">
        <v>90.84</v>
      </c>
      <c r="CO25" s="74">
        <v>118.62</v>
      </c>
      <c r="CP25" s="74">
        <v>10</v>
      </c>
      <c r="CQ25" s="74">
        <v>2.0099999999999998</v>
      </c>
    </row>
    <row r="26" spans="1:96" s="22" customFormat="1" x14ac:dyDescent="0.25">
      <c r="A26" s="71"/>
      <c r="B26" s="72" t="s">
        <v>116</v>
      </c>
      <c r="C26" s="73"/>
      <c r="D26" s="73">
        <v>65.540000000000006</v>
      </c>
      <c r="E26" s="73">
        <v>37.29</v>
      </c>
      <c r="F26" s="73">
        <v>57.34</v>
      </c>
      <c r="G26" s="73">
        <v>36.700000000000003</v>
      </c>
      <c r="H26" s="73">
        <v>214.54</v>
      </c>
      <c r="I26" s="73">
        <v>1601.42</v>
      </c>
      <c r="J26" s="73">
        <v>11.9</v>
      </c>
      <c r="K26" s="73">
        <v>20.12</v>
      </c>
      <c r="L26" s="73">
        <v>0</v>
      </c>
      <c r="M26" s="73">
        <v>0</v>
      </c>
      <c r="N26" s="73">
        <v>46.54</v>
      </c>
      <c r="O26" s="73">
        <v>143.75</v>
      </c>
      <c r="P26" s="73">
        <v>24.24</v>
      </c>
      <c r="Q26" s="73">
        <v>0</v>
      </c>
      <c r="R26" s="73">
        <v>0</v>
      </c>
      <c r="S26" s="73">
        <v>2.8</v>
      </c>
      <c r="T26" s="73">
        <v>15.74</v>
      </c>
      <c r="U26" s="73">
        <v>2357.77</v>
      </c>
      <c r="V26" s="73">
        <v>1996.34</v>
      </c>
      <c r="W26" s="73">
        <v>258.01</v>
      </c>
      <c r="X26" s="73">
        <v>283.86</v>
      </c>
      <c r="Y26" s="73">
        <v>893.67</v>
      </c>
      <c r="Z26" s="73">
        <v>17.43</v>
      </c>
      <c r="AA26" s="73">
        <v>296.72000000000003</v>
      </c>
      <c r="AB26" s="73">
        <v>4519.1000000000004</v>
      </c>
      <c r="AC26" s="73">
        <v>1402.25</v>
      </c>
      <c r="AD26" s="73">
        <v>19.190000000000001</v>
      </c>
      <c r="AE26" s="73">
        <v>0.76</v>
      </c>
      <c r="AF26" s="73">
        <v>1.07</v>
      </c>
      <c r="AG26" s="73">
        <v>8.02</v>
      </c>
      <c r="AH26" s="73">
        <v>25.6</v>
      </c>
      <c r="AI26" s="73">
        <v>38.549999999999997</v>
      </c>
      <c r="AJ26" s="74">
        <v>0</v>
      </c>
      <c r="AK26" s="74">
        <v>3470.37</v>
      </c>
      <c r="AL26" s="74">
        <v>2811.85</v>
      </c>
      <c r="AM26" s="74">
        <v>4904.46</v>
      </c>
      <c r="AN26" s="74">
        <v>3992.67</v>
      </c>
      <c r="AO26" s="74">
        <v>1629.47</v>
      </c>
      <c r="AP26" s="74">
        <v>2717.71</v>
      </c>
      <c r="AQ26" s="74">
        <v>847.92</v>
      </c>
      <c r="AR26" s="74">
        <v>2521.7399999999998</v>
      </c>
      <c r="AS26" s="74">
        <v>2420.9299999999998</v>
      </c>
      <c r="AT26" s="74">
        <v>3171.7</v>
      </c>
      <c r="AU26" s="74">
        <v>4305.1400000000003</v>
      </c>
      <c r="AV26" s="74">
        <v>1767.56</v>
      </c>
      <c r="AW26" s="74">
        <v>2001.66</v>
      </c>
      <c r="AX26" s="74">
        <v>9774.4599999999991</v>
      </c>
      <c r="AY26" s="74">
        <v>26.98</v>
      </c>
      <c r="AZ26" s="74">
        <v>2561.86</v>
      </c>
      <c r="BA26" s="74">
        <v>2927.18</v>
      </c>
      <c r="BB26" s="74">
        <v>1683.96</v>
      </c>
      <c r="BC26" s="74">
        <v>1121.95</v>
      </c>
      <c r="BD26" s="74">
        <v>0</v>
      </c>
      <c r="BE26" s="74">
        <v>0</v>
      </c>
      <c r="BF26" s="74">
        <v>0</v>
      </c>
      <c r="BG26" s="74">
        <v>0</v>
      </c>
      <c r="BH26" s="74">
        <v>0</v>
      </c>
      <c r="BI26" s="74">
        <v>0.01</v>
      </c>
      <c r="BJ26" s="74">
        <v>0</v>
      </c>
      <c r="BK26" s="74">
        <v>2.41</v>
      </c>
      <c r="BL26" s="74">
        <v>0</v>
      </c>
      <c r="BM26" s="74">
        <v>1.21</v>
      </c>
      <c r="BN26" s="74">
        <v>0.1</v>
      </c>
      <c r="BO26" s="74">
        <v>0.2</v>
      </c>
      <c r="BP26" s="74">
        <v>0</v>
      </c>
      <c r="BQ26" s="74">
        <v>0</v>
      </c>
      <c r="BR26" s="74">
        <v>0.04</v>
      </c>
      <c r="BS26" s="74">
        <v>7.72</v>
      </c>
      <c r="BT26" s="74">
        <v>0.01</v>
      </c>
      <c r="BU26" s="74">
        <v>0</v>
      </c>
      <c r="BV26" s="74">
        <v>19.989999999999998</v>
      </c>
      <c r="BW26" s="74">
        <v>0.15</v>
      </c>
      <c r="BX26" s="74">
        <v>0</v>
      </c>
      <c r="BY26" s="74">
        <v>0</v>
      </c>
      <c r="BZ26" s="74">
        <v>0</v>
      </c>
      <c r="CA26" s="74">
        <v>0</v>
      </c>
      <c r="CB26" s="74">
        <v>1504.89</v>
      </c>
      <c r="CC26" s="70"/>
      <c r="CD26" s="70"/>
      <c r="CE26" s="74">
        <v>1049.9000000000001</v>
      </c>
      <c r="CF26" s="74"/>
      <c r="CG26" s="74">
        <v>419.75</v>
      </c>
      <c r="CH26" s="74">
        <v>161.15</v>
      </c>
      <c r="CI26" s="74">
        <v>290.45</v>
      </c>
      <c r="CJ26" s="74">
        <v>15288.41</v>
      </c>
      <c r="CK26" s="74">
        <v>6359.31</v>
      </c>
      <c r="CL26" s="74">
        <v>10823.86</v>
      </c>
      <c r="CM26" s="74">
        <v>232.93</v>
      </c>
      <c r="CN26" s="74">
        <v>156.55000000000001</v>
      </c>
      <c r="CO26" s="74">
        <v>195.52</v>
      </c>
      <c r="CP26" s="74">
        <v>18.239999999999998</v>
      </c>
      <c r="CQ26" s="74">
        <v>4.0999999999999996</v>
      </c>
    </row>
    <row r="27" spans="1:96" ht="47.25" x14ac:dyDescent="0.25">
      <c r="A27" s="17"/>
      <c r="B27" s="18" t="s">
        <v>117</v>
      </c>
      <c r="C27" s="19"/>
      <c r="D27" s="19">
        <v>54</v>
      </c>
      <c r="E27" s="19">
        <v>0</v>
      </c>
      <c r="F27" s="19">
        <v>55.199999999999996</v>
      </c>
      <c r="G27" s="19">
        <v>0</v>
      </c>
      <c r="H27" s="19">
        <v>229.79999999999998</v>
      </c>
      <c r="I27" s="19">
        <v>1632</v>
      </c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540</v>
      </c>
      <c r="AD27" s="19">
        <v>0</v>
      </c>
      <c r="AE27" s="19">
        <v>0.84</v>
      </c>
      <c r="AF27" s="19">
        <v>0.96</v>
      </c>
      <c r="AG27" s="19"/>
      <c r="AH27" s="19"/>
      <c r="AI27" s="19">
        <v>42</v>
      </c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20"/>
      <c r="CD27" s="20"/>
      <c r="CE27" s="16"/>
      <c r="CF27" s="16"/>
      <c r="CG27" s="16"/>
      <c r="CH27" s="16"/>
      <c r="CI27" s="16">
        <v>0</v>
      </c>
      <c r="CJ27" s="16"/>
      <c r="CK27" s="16"/>
      <c r="CL27" s="16">
        <v>0</v>
      </c>
      <c r="CM27" s="16"/>
      <c r="CN27" s="16"/>
      <c r="CO27" s="16">
        <v>0</v>
      </c>
      <c r="CP27" s="16"/>
      <c r="CQ27" s="16"/>
    </row>
    <row r="28" spans="1:96" x14ac:dyDescent="0.25">
      <c r="A28" s="17"/>
      <c r="B28" s="18" t="s">
        <v>118</v>
      </c>
      <c r="C28" s="19"/>
      <c r="D28" s="19">
        <f t="shared" ref="D28:I28" si="0">D26-D27</f>
        <v>11.540000000000006</v>
      </c>
      <c r="E28" s="19">
        <f t="shared" si="0"/>
        <v>37.29</v>
      </c>
      <c r="F28" s="19">
        <f t="shared" si="0"/>
        <v>2.1400000000000077</v>
      </c>
      <c r="G28" s="19">
        <f t="shared" si="0"/>
        <v>36.700000000000003</v>
      </c>
      <c r="H28" s="19">
        <f t="shared" si="0"/>
        <v>-15.259999999999991</v>
      </c>
      <c r="I28" s="19">
        <f t="shared" si="0"/>
        <v>-30.579999999999927</v>
      </c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>
        <f t="shared" ref="V28:AF28" si="1">V26-V27</f>
        <v>1996.34</v>
      </c>
      <c r="W28" s="19">
        <f t="shared" si="1"/>
        <v>258.01</v>
      </c>
      <c r="X28" s="19">
        <f t="shared" si="1"/>
        <v>283.86</v>
      </c>
      <c r="Y28" s="19">
        <f t="shared" si="1"/>
        <v>893.67</v>
      </c>
      <c r="Z28" s="19">
        <f t="shared" si="1"/>
        <v>17.43</v>
      </c>
      <c r="AA28" s="19">
        <f t="shared" si="1"/>
        <v>296.72000000000003</v>
      </c>
      <c r="AB28" s="19">
        <f t="shared" si="1"/>
        <v>4519.1000000000004</v>
      </c>
      <c r="AC28" s="19">
        <f t="shared" si="1"/>
        <v>862.25</v>
      </c>
      <c r="AD28" s="19">
        <f t="shared" si="1"/>
        <v>19.190000000000001</v>
      </c>
      <c r="AE28" s="19">
        <f t="shared" si="1"/>
        <v>-7.999999999999996E-2</v>
      </c>
      <c r="AF28" s="19">
        <f t="shared" si="1"/>
        <v>0.1100000000000001</v>
      </c>
      <c r="AG28" s="19"/>
      <c r="AH28" s="19"/>
      <c r="AI28" s="19">
        <f>AI26-AI27</f>
        <v>-3.4500000000000028</v>
      </c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20"/>
      <c r="CD28" s="20"/>
      <c r="CE28" s="16"/>
      <c r="CF28" s="16"/>
      <c r="CG28" s="16"/>
      <c r="CH28" s="16"/>
      <c r="CI28" s="16">
        <f>CI26-CI27</f>
        <v>290.45</v>
      </c>
      <c r="CJ28" s="16"/>
      <c r="CK28" s="16"/>
      <c r="CL28" s="16">
        <f>CL26-CL27</f>
        <v>10823.86</v>
      </c>
      <c r="CM28" s="16"/>
      <c r="CN28" s="16"/>
      <c r="CO28" s="16">
        <f>CO26-CO27</f>
        <v>195.52</v>
      </c>
      <c r="CP28" s="16"/>
      <c r="CQ28" s="16"/>
    </row>
    <row r="29" spans="1:96" ht="31.5" x14ac:dyDescent="0.25">
      <c r="A29" s="17"/>
      <c r="B29" s="18" t="s">
        <v>119</v>
      </c>
      <c r="C29" s="19"/>
      <c r="D29" s="19">
        <v>17</v>
      </c>
      <c r="E29" s="19"/>
      <c r="F29" s="19">
        <v>33</v>
      </c>
      <c r="G29" s="19"/>
      <c r="H29" s="19">
        <v>50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20"/>
      <c r="CD29" s="20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</row>
    <row r="30" spans="1:96" x14ac:dyDescent="0.25">
      <c r="A30" s="17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20"/>
      <c r="CD30" s="20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</row>
  </sheetData>
  <mergeCells count="27">
    <mergeCell ref="CP8:CP9"/>
    <mergeCell ref="CQ8:CQ9"/>
    <mergeCell ref="A2:CD2"/>
    <mergeCell ref="A6:C6"/>
    <mergeCell ref="W8:Z8"/>
    <mergeCell ref="F8:G8"/>
    <mergeCell ref="H8:H9"/>
    <mergeCell ref="I8:I9"/>
    <mergeCell ref="A8:A9"/>
    <mergeCell ref="B8:B9"/>
    <mergeCell ref="C8:C9"/>
    <mergeCell ref="D8:E8"/>
    <mergeCell ref="CD8:CD9"/>
    <mergeCell ref="CC8:CC9"/>
    <mergeCell ref="CE8:CE9"/>
    <mergeCell ref="H6:CD6"/>
    <mergeCell ref="CF8:CF9"/>
    <mergeCell ref="CO8:CO9"/>
    <mergeCell ref="CJ8:CJ9"/>
    <mergeCell ref="CK8:CK9"/>
    <mergeCell ref="CL8:CL9"/>
    <mergeCell ref="CM8:CM9"/>
    <mergeCell ref="CN8:CN9"/>
    <mergeCell ref="AI8:AI9"/>
    <mergeCell ref="CG8:CG9"/>
    <mergeCell ref="CH8:CH9"/>
    <mergeCell ref="CI8:CI9"/>
  </mergeCells>
  <phoneticPr fontId="2" type="noConversion"/>
  <pageMargins left="0.59055118110236227" right="0.39370078740157483" top="0.78740157480314965" bottom="0.78740157480314965" header="0.31496062992125984" footer="0.31496062992125984"/>
  <pageSetup paperSize="9" scale="83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workbookViewId="0">
      <selection activeCell="A14" sqref="A14"/>
    </sheetView>
  </sheetViews>
  <sheetFormatPr defaultRowHeight="15" x14ac:dyDescent="0.25"/>
  <cols>
    <col min="1" max="1" width="12.140625" style="24" customWidth="1"/>
    <col min="2" max="2" width="11.5703125" style="24" customWidth="1"/>
    <col min="3" max="3" width="8" style="24" customWidth="1"/>
    <col min="4" max="4" width="41.5703125" style="24" customWidth="1"/>
    <col min="5" max="5" width="10.140625" style="24" customWidth="1"/>
    <col min="6" max="6" width="9.140625" style="24"/>
    <col min="7" max="7" width="13.42578125" style="24" customWidth="1"/>
    <col min="8" max="8" width="7.7109375" style="24" customWidth="1"/>
    <col min="9" max="9" width="7.85546875" style="24" customWidth="1"/>
    <col min="10" max="10" width="10.42578125" style="24" customWidth="1"/>
    <col min="11" max="16384" width="9.140625" style="24"/>
  </cols>
  <sheetData>
    <row r="1" spans="1:10" x14ac:dyDescent="0.25">
      <c r="A1" s="24" t="s">
        <v>121</v>
      </c>
      <c r="B1" s="79" t="s">
        <v>122</v>
      </c>
      <c r="C1" s="80"/>
      <c r="D1" s="81"/>
      <c r="E1" s="24" t="s">
        <v>123</v>
      </c>
      <c r="F1" s="25"/>
      <c r="I1" s="24" t="s">
        <v>124</v>
      </c>
      <c r="J1" s="26"/>
    </row>
    <row r="2" spans="1:10" ht="7.5" customHeight="1" thickBot="1" x14ac:dyDescent="0.3"/>
    <row r="3" spans="1:10" ht="15.75" thickBot="1" x14ac:dyDescent="0.3">
      <c r="A3" s="27" t="s">
        <v>125</v>
      </c>
      <c r="B3" s="28" t="s">
        <v>126</v>
      </c>
      <c r="C3" s="28" t="s">
        <v>127</v>
      </c>
      <c r="D3" s="28" t="s">
        <v>128</v>
      </c>
      <c r="E3" s="28" t="s">
        <v>129</v>
      </c>
      <c r="F3" s="28" t="s">
        <v>130</v>
      </c>
      <c r="G3" s="28" t="s">
        <v>131</v>
      </c>
      <c r="H3" s="28" t="s">
        <v>132</v>
      </c>
      <c r="I3" s="28" t="s">
        <v>133</v>
      </c>
      <c r="J3" s="29" t="s">
        <v>134</v>
      </c>
    </row>
    <row r="4" spans="1:10" ht="30" x14ac:dyDescent="0.25">
      <c r="A4" s="30" t="s">
        <v>135</v>
      </c>
      <c r="B4" s="31" t="s">
        <v>136</v>
      </c>
      <c r="C4" s="64" t="s">
        <v>154</v>
      </c>
      <c r="D4" s="33" t="s">
        <v>102</v>
      </c>
      <c r="E4" s="34">
        <v>250</v>
      </c>
      <c r="F4" s="35"/>
      <c r="G4" s="34">
        <v>334.07932500000004</v>
      </c>
      <c r="H4" s="34">
        <v>22.38</v>
      </c>
      <c r="I4" s="34">
        <v>26.67</v>
      </c>
      <c r="J4" s="36">
        <v>1.19</v>
      </c>
    </row>
    <row r="5" spans="1:10" x14ac:dyDescent="0.25">
      <c r="A5" s="37"/>
      <c r="B5" s="38"/>
      <c r="C5" s="65" t="s">
        <v>122</v>
      </c>
      <c r="D5" s="39" t="s">
        <v>103</v>
      </c>
      <c r="E5" s="40">
        <v>20</v>
      </c>
      <c r="F5" s="41"/>
      <c r="G5" s="40">
        <v>44.780199999999994</v>
      </c>
      <c r="H5" s="40">
        <v>1.32</v>
      </c>
      <c r="I5" s="40">
        <v>0.13</v>
      </c>
      <c r="J5" s="42">
        <v>9.3800000000000008</v>
      </c>
    </row>
    <row r="6" spans="1:10" x14ac:dyDescent="0.25">
      <c r="A6" s="37"/>
      <c r="B6" s="43" t="s">
        <v>137</v>
      </c>
      <c r="C6" s="65" t="s">
        <v>155</v>
      </c>
      <c r="D6" s="39" t="s">
        <v>104</v>
      </c>
      <c r="E6" s="40">
        <v>70</v>
      </c>
      <c r="F6" s="41"/>
      <c r="G6" s="40">
        <v>188.74482634</v>
      </c>
      <c r="H6" s="40">
        <v>5.76</v>
      </c>
      <c r="I6" s="40">
        <v>1.08</v>
      </c>
      <c r="J6" s="42">
        <v>39.19</v>
      </c>
    </row>
    <row r="7" spans="1:10" x14ac:dyDescent="0.25">
      <c r="A7" s="37"/>
      <c r="B7" s="43" t="s">
        <v>138</v>
      </c>
      <c r="C7" s="65" t="s">
        <v>156</v>
      </c>
      <c r="D7" s="39" t="s">
        <v>105</v>
      </c>
      <c r="E7" s="40">
        <v>200</v>
      </c>
      <c r="F7" s="41"/>
      <c r="G7" s="40">
        <v>20.530314146341464</v>
      </c>
      <c r="H7" s="40">
        <v>0.12</v>
      </c>
      <c r="I7" s="40">
        <v>0.02</v>
      </c>
      <c r="J7" s="42">
        <v>5.0599999999999996</v>
      </c>
    </row>
    <row r="8" spans="1:10" x14ac:dyDescent="0.25">
      <c r="A8" s="37"/>
      <c r="B8" s="43" t="s">
        <v>139</v>
      </c>
      <c r="C8" s="65" t="s">
        <v>122</v>
      </c>
      <c r="D8" s="39" t="s">
        <v>106</v>
      </c>
      <c r="E8" s="40">
        <v>100</v>
      </c>
      <c r="F8" s="41"/>
      <c r="G8" s="40">
        <v>48.68</v>
      </c>
      <c r="H8" s="40">
        <v>0.4</v>
      </c>
      <c r="I8" s="40">
        <v>0.4</v>
      </c>
      <c r="J8" s="42">
        <v>11.6</v>
      </c>
    </row>
    <row r="9" spans="1:10" x14ac:dyDescent="0.25">
      <c r="A9" s="37"/>
      <c r="B9" s="38"/>
      <c r="C9" s="38"/>
      <c r="D9" s="39"/>
      <c r="E9" s="40"/>
      <c r="F9" s="41"/>
      <c r="G9" s="40"/>
      <c r="H9" s="40"/>
      <c r="I9" s="40"/>
      <c r="J9" s="42"/>
    </row>
    <row r="10" spans="1:10" ht="15.75" thickBot="1" x14ac:dyDescent="0.3">
      <c r="A10" s="44"/>
      <c r="B10" s="45"/>
      <c r="C10" s="45"/>
      <c r="D10" s="46"/>
      <c r="E10" s="47"/>
      <c r="F10" s="48"/>
      <c r="G10" s="47"/>
      <c r="H10" s="47"/>
      <c r="I10" s="47"/>
      <c r="J10" s="49"/>
    </row>
    <row r="11" spans="1:10" x14ac:dyDescent="0.25">
      <c r="A11" s="30" t="s">
        <v>140</v>
      </c>
      <c r="B11" s="50" t="s">
        <v>139</v>
      </c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37"/>
      <c r="B12" s="38"/>
      <c r="C12" s="38"/>
      <c r="D12" s="39"/>
      <c r="E12" s="40"/>
      <c r="F12" s="41"/>
      <c r="G12" s="40"/>
      <c r="H12" s="40"/>
      <c r="I12" s="40"/>
      <c r="J12" s="42"/>
    </row>
    <row r="13" spans="1:10" ht="15.75" thickBot="1" x14ac:dyDescent="0.3">
      <c r="A13" s="44"/>
      <c r="B13" s="45"/>
      <c r="C13" s="45"/>
      <c r="D13" s="46"/>
      <c r="E13" s="47"/>
      <c r="F13" s="48"/>
      <c r="G13" s="47"/>
      <c r="H13" s="47"/>
      <c r="I13" s="47"/>
      <c r="J13" s="49"/>
    </row>
    <row r="14" spans="1:10" ht="30" x14ac:dyDescent="0.25">
      <c r="A14" s="37" t="s">
        <v>141</v>
      </c>
      <c r="B14" s="51" t="s">
        <v>142</v>
      </c>
      <c r="C14" s="66" t="s">
        <v>157</v>
      </c>
      <c r="D14" s="53" t="s">
        <v>109</v>
      </c>
      <c r="E14" s="54">
        <v>100</v>
      </c>
      <c r="F14" s="55"/>
      <c r="G14" s="54">
        <v>89.864145840000006</v>
      </c>
      <c r="H14" s="54">
        <v>1.38</v>
      </c>
      <c r="I14" s="54">
        <v>5.97</v>
      </c>
      <c r="J14" s="56">
        <v>9.01</v>
      </c>
    </row>
    <row r="15" spans="1:10" x14ac:dyDescent="0.25">
      <c r="A15" s="37"/>
      <c r="B15" s="43" t="s">
        <v>143</v>
      </c>
      <c r="C15" s="65" t="s">
        <v>158</v>
      </c>
      <c r="D15" s="39" t="s">
        <v>110</v>
      </c>
      <c r="E15" s="40">
        <v>300</v>
      </c>
      <c r="F15" s="41"/>
      <c r="G15" s="40">
        <v>157.40643</v>
      </c>
      <c r="H15" s="40">
        <v>2.96</v>
      </c>
      <c r="I15" s="40">
        <v>6.5</v>
      </c>
      <c r="J15" s="42">
        <v>22.52</v>
      </c>
    </row>
    <row r="16" spans="1:10" ht="30" x14ac:dyDescent="0.25">
      <c r="A16" s="37"/>
      <c r="B16" s="43" t="s">
        <v>144</v>
      </c>
      <c r="C16" s="65" t="s">
        <v>159</v>
      </c>
      <c r="D16" s="39" t="s">
        <v>111</v>
      </c>
      <c r="E16" s="40">
        <v>120</v>
      </c>
      <c r="F16" s="41"/>
      <c r="G16" s="40">
        <v>104.09247692307694</v>
      </c>
      <c r="H16" s="40">
        <v>13.49</v>
      </c>
      <c r="I16" s="40">
        <v>5.07</v>
      </c>
      <c r="J16" s="42">
        <v>1.31</v>
      </c>
    </row>
    <row r="17" spans="1:10" x14ac:dyDescent="0.25">
      <c r="A17" s="37"/>
      <c r="B17" s="43" t="s">
        <v>145</v>
      </c>
      <c r="C17" s="65" t="s">
        <v>160</v>
      </c>
      <c r="D17" s="39" t="s">
        <v>112</v>
      </c>
      <c r="E17" s="40">
        <v>180</v>
      </c>
      <c r="F17" s="41"/>
      <c r="G17" s="40">
        <v>337.9669308</v>
      </c>
      <c r="H17" s="40">
        <v>10.26</v>
      </c>
      <c r="I17" s="40">
        <v>10.36</v>
      </c>
      <c r="J17" s="42">
        <v>54.67</v>
      </c>
    </row>
    <row r="18" spans="1:10" x14ac:dyDescent="0.25">
      <c r="A18" s="37"/>
      <c r="B18" s="43" t="s">
        <v>146</v>
      </c>
      <c r="C18" s="65" t="s">
        <v>122</v>
      </c>
      <c r="D18" s="39" t="s">
        <v>103</v>
      </c>
      <c r="E18" s="40">
        <v>50</v>
      </c>
      <c r="F18" s="41"/>
      <c r="G18" s="40">
        <v>111.95049999999998</v>
      </c>
      <c r="H18" s="40">
        <v>3.31</v>
      </c>
      <c r="I18" s="40">
        <v>0.33</v>
      </c>
      <c r="J18" s="42">
        <v>23.45</v>
      </c>
    </row>
    <row r="19" spans="1:10" x14ac:dyDescent="0.25">
      <c r="A19" s="37"/>
      <c r="B19" s="43" t="s">
        <v>147</v>
      </c>
      <c r="C19" s="65" t="s">
        <v>122</v>
      </c>
      <c r="D19" s="39" t="s">
        <v>113</v>
      </c>
      <c r="E19" s="40">
        <v>60</v>
      </c>
      <c r="F19" s="41"/>
      <c r="G19" s="40">
        <v>116.02800000000001</v>
      </c>
      <c r="H19" s="40">
        <v>3.96</v>
      </c>
      <c r="I19" s="40">
        <v>0.72</v>
      </c>
      <c r="J19" s="42">
        <v>25.02</v>
      </c>
    </row>
    <row r="20" spans="1:10" x14ac:dyDescent="0.25">
      <c r="A20" s="37"/>
      <c r="B20" s="43" t="s">
        <v>148</v>
      </c>
      <c r="C20" s="65" t="s">
        <v>161</v>
      </c>
      <c r="D20" s="39" t="s">
        <v>114</v>
      </c>
      <c r="E20" s="40">
        <v>200</v>
      </c>
      <c r="F20" s="41"/>
      <c r="G20" s="40">
        <v>47.296159999999986</v>
      </c>
      <c r="H20" s="40">
        <v>0.2</v>
      </c>
      <c r="I20" s="40">
        <v>0.08</v>
      </c>
      <c r="J20" s="42">
        <v>12.12</v>
      </c>
    </row>
    <row r="21" spans="1:10" x14ac:dyDescent="0.25">
      <c r="A21" s="37"/>
      <c r="B21" s="57"/>
      <c r="C21" s="57"/>
      <c r="D21" s="58"/>
      <c r="E21" s="59"/>
      <c r="F21" s="60"/>
      <c r="G21" s="59"/>
      <c r="H21" s="59"/>
      <c r="I21" s="59"/>
      <c r="J21" s="61"/>
    </row>
    <row r="22" spans="1:10" ht="15.75" thickBot="1" x14ac:dyDescent="0.3">
      <c r="A22" s="44"/>
      <c r="B22" s="45"/>
      <c r="C22" s="45"/>
      <c r="D22" s="46"/>
      <c r="E22" s="47"/>
      <c r="F22" s="48"/>
      <c r="G22" s="47"/>
      <c r="H22" s="47"/>
      <c r="I22" s="47"/>
      <c r="J22" s="49"/>
    </row>
    <row r="23" spans="1:10" x14ac:dyDescent="0.25">
      <c r="A23" s="30" t="s">
        <v>149</v>
      </c>
      <c r="B23" s="50" t="s">
        <v>150</v>
      </c>
      <c r="C23" s="32"/>
      <c r="D23" s="33"/>
      <c r="E23" s="34"/>
      <c r="F23" s="35"/>
      <c r="G23" s="34"/>
      <c r="H23" s="34"/>
      <c r="I23" s="34"/>
      <c r="J23" s="36"/>
    </row>
    <row r="24" spans="1:10" x14ac:dyDescent="0.25">
      <c r="A24" s="37"/>
      <c r="B24" s="62" t="s">
        <v>146</v>
      </c>
      <c r="C24" s="38"/>
      <c r="D24" s="39"/>
      <c r="E24" s="40"/>
      <c r="F24" s="41"/>
      <c r="G24" s="40"/>
      <c r="H24" s="40"/>
      <c r="I24" s="40"/>
      <c r="J24" s="42"/>
    </row>
    <row r="25" spans="1:10" x14ac:dyDescent="0.25">
      <c r="A25" s="37"/>
      <c r="B25" s="57"/>
      <c r="C25" s="57"/>
      <c r="D25" s="58"/>
      <c r="E25" s="59"/>
      <c r="F25" s="60"/>
      <c r="G25" s="59"/>
      <c r="H25" s="59"/>
      <c r="I25" s="59"/>
      <c r="J25" s="61"/>
    </row>
    <row r="26" spans="1:10" ht="15.75" thickBot="1" x14ac:dyDescent="0.3">
      <c r="A26" s="44"/>
      <c r="B26" s="45"/>
      <c r="C26" s="45"/>
      <c r="D26" s="46"/>
      <c r="E26" s="47"/>
      <c r="F26" s="48"/>
      <c r="G26" s="47"/>
      <c r="H26" s="47"/>
      <c r="I26" s="47"/>
      <c r="J26" s="49"/>
    </row>
    <row r="27" spans="1:10" x14ac:dyDescent="0.25">
      <c r="A27" s="37" t="s">
        <v>151</v>
      </c>
      <c r="B27" s="31" t="s">
        <v>136</v>
      </c>
      <c r="C27" s="52"/>
      <c r="D27" s="53"/>
      <c r="E27" s="54"/>
      <c r="F27" s="55"/>
      <c r="G27" s="54"/>
      <c r="H27" s="54"/>
      <c r="I27" s="54"/>
      <c r="J27" s="56"/>
    </row>
    <row r="28" spans="1:10" x14ac:dyDescent="0.25">
      <c r="A28" s="37"/>
      <c r="B28" s="43" t="s">
        <v>145</v>
      </c>
      <c r="C28" s="38"/>
      <c r="D28" s="39"/>
      <c r="E28" s="40"/>
      <c r="F28" s="41"/>
      <c r="G28" s="40"/>
      <c r="H28" s="40"/>
      <c r="I28" s="40"/>
      <c r="J28" s="42"/>
    </row>
    <row r="29" spans="1:10" x14ac:dyDescent="0.25">
      <c r="A29" s="37"/>
      <c r="B29" s="43" t="s">
        <v>146</v>
      </c>
      <c r="C29" s="38"/>
      <c r="D29" s="39"/>
      <c r="E29" s="40"/>
      <c r="F29" s="41"/>
      <c r="G29" s="40"/>
      <c r="H29" s="40"/>
      <c r="I29" s="40"/>
      <c r="J29" s="42"/>
    </row>
    <row r="30" spans="1:10" x14ac:dyDescent="0.25">
      <c r="A30" s="37"/>
      <c r="B30" s="43" t="s">
        <v>138</v>
      </c>
      <c r="C30" s="38"/>
      <c r="D30" s="39"/>
      <c r="E30" s="40"/>
      <c r="F30" s="41"/>
      <c r="G30" s="40"/>
      <c r="H30" s="40"/>
      <c r="I30" s="40"/>
      <c r="J30" s="42"/>
    </row>
    <row r="31" spans="1:10" x14ac:dyDescent="0.25">
      <c r="A31" s="37"/>
      <c r="B31" s="57"/>
      <c r="C31" s="57"/>
      <c r="D31" s="58"/>
      <c r="E31" s="59"/>
      <c r="F31" s="60"/>
      <c r="G31" s="59"/>
      <c r="H31" s="59"/>
      <c r="I31" s="59"/>
      <c r="J31" s="61"/>
    </row>
    <row r="32" spans="1:10" ht="15.75" thickBot="1" x14ac:dyDescent="0.3">
      <c r="A32" s="44"/>
      <c r="B32" s="45"/>
      <c r="C32" s="45"/>
      <c r="D32" s="46"/>
      <c r="E32" s="47"/>
      <c r="F32" s="48"/>
      <c r="G32" s="47"/>
      <c r="H32" s="47"/>
      <c r="I32" s="47"/>
      <c r="J32" s="49"/>
    </row>
    <row r="33" spans="1:10" x14ac:dyDescent="0.25">
      <c r="A33" s="30" t="s">
        <v>152</v>
      </c>
      <c r="B33" s="50" t="s">
        <v>153</v>
      </c>
      <c r="C33" s="32"/>
      <c r="D33" s="33"/>
      <c r="E33" s="34"/>
      <c r="F33" s="35"/>
      <c r="G33" s="34"/>
      <c r="H33" s="34"/>
      <c r="I33" s="34"/>
      <c r="J33" s="36"/>
    </row>
    <row r="34" spans="1:10" x14ac:dyDescent="0.25">
      <c r="A34" s="37"/>
      <c r="B34" s="62" t="s">
        <v>150</v>
      </c>
      <c r="C34" s="52"/>
      <c r="D34" s="53"/>
      <c r="E34" s="54"/>
      <c r="F34" s="55"/>
      <c r="G34" s="54"/>
      <c r="H34" s="54"/>
      <c r="I34" s="54"/>
      <c r="J34" s="56"/>
    </row>
    <row r="35" spans="1:10" x14ac:dyDescent="0.25">
      <c r="A35" s="37"/>
      <c r="B35" s="62" t="s">
        <v>146</v>
      </c>
      <c r="C35" s="38"/>
      <c r="D35" s="39"/>
      <c r="E35" s="40"/>
      <c r="F35" s="41"/>
      <c r="G35" s="40"/>
      <c r="H35" s="40"/>
      <c r="I35" s="40"/>
      <c r="J35" s="42"/>
    </row>
    <row r="36" spans="1:10" x14ac:dyDescent="0.25">
      <c r="A36" s="37"/>
      <c r="B36" s="63" t="s">
        <v>139</v>
      </c>
      <c r="C36" s="57"/>
      <c r="D36" s="58"/>
      <c r="E36" s="59"/>
      <c r="F36" s="60"/>
      <c r="G36" s="59"/>
      <c r="H36" s="59"/>
      <c r="I36" s="59"/>
      <c r="J36" s="61"/>
    </row>
    <row r="37" spans="1:10" x14ac:dyDescent="0.25">
      <c r="A37" s="37"/>
      <c r="B37" s="57"/>
      <c r="C37" s="57"/>
      <c r="D37" s="58"/>
      <c r="E37" s="59"/>
      <c r="F37" s="60"/>
      <c r="G37" s="59"/>
      <c r="H37" s="59"/>
      <c r="I37" s="59"/>
      <c r="J37" s="61"/>
    </row>
    <row r="38" spans="1:10" ht="15.75" thickBot="1" x14ac:dyDescent="0.3">
      <c r="A38" s="44"/>
      <c r="B38" s="45"/>
      <c r="C38" s="45"/>
      <c r="D38" s="46"/>
      <c r="E38" s="47"/>
      <c r="F38" s="48"/>
      <c r="G38" s="47"/>
      <c r="H38" s="47"/>
      <c r="I38" s="47"/>
      <c r="J38" s="4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" sqref="B1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79</v>
      </c>
      <c r="B1" s="13">
        <v>45177.353958333333</v>
      </c>
    </row>
    <row r="2" spans="1:2" x14ac:dyDescent="0.2">
      <c r="A2" t="s">
        <v>80</v>
      </c>
      <c r="B2" s="13">
        <v>45177.389687499999</v>
      </c>
    </row>
    <row r="3" spans="1:2" x14ac:dyDescent="0.2">
      <c r="A3" t="s">
        <v>81</v>
      </c>
      <c r="B3" t="s">
        <v>99</v>
      </c>
    </row>
    <row r="4" spans="1:2" x14ac:dyDescent="0.2">
      <c r="A4" t="s">
        <v>82</v>
      </c>
      <c r="B4" t="s">
        <v>100</v>
      </c>
    </row>
    <row r="5" spans="1:2" x14ac:dyDescent="0.2">
      <c r="B5">
        <v>1</v>
      </c>
    </row>
    <row r="6" spans="1:2" x14ac:dyDescent="0.2">
      <c r="B6" s="23" t="s">
        <v>120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27</vt:i4>
      </vt:variant>
    </vt:vector>
  </HeadingPairs>
  <TitlesOfParts>
    <vt:vector size="30" baseType="lpstr">
      <vt:lpstr>08.09.2023</vt:lpstr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С3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admin</cp:lastModifiedBy>
  <cp:lastPrinted>2023-10-12T05:47:52Z</cp:lastPrinted>
  <dcterms:created xsi:type="dcterms:W3CDTF">2002-09-22T07:35:02Z</dcterms:created>
  <dcterms:modified xsi:type="dcterms:W3CDTF">2023-10-12T05:47:53Z</dcterms:modified>
</cp:coreProperties>
</file>