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7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'07.09.2023'!$A$3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7" i="1" l="1"/>
  <c r="A20" i="1"/>
  <c r="A19" i="1"/>
  <c r="A11" i="1"/>
  <c r="CD31" i="1"/>
  <c r="CD25" i="1"/>
  <c r="CD17" i="1"/>
  <c r="CD14" i="1"/>
  <c r="AA34" i="1"/>
  <c r="AF34" i="1"/>
  <c r="V34" i="1"/>
  <c r="CO34" i="1"/>
  <c r="CL34" i="1"/>
  <c r="CI34" i="1"/>
  <c r="AI34" i="1"/>
  <c r="AE34" i="1"/>
  <c r="AD34" i="1"/>
  <c r="AC34" i="1"/>
  <c r="AB34" i="1"/>
  <c r="Z34" i="1"/>
  <c r="Y34" i="1"/>
  <c r="X34" i="1"/>
  <c r="W34" i="1"/>
  <c r="I34" i="1"/>
  <c r="H34" i="1"/>
  <c r="G34" i="1"/>
  <c r="F34" i="1"/>
  <c r="E34" i="1"/>
  <c r="D34" i="1"/>
  <c r="A30" i="1"/>
  <c r="C30" i="1"/>
  <c r="A29" i="1"/>
  <c r="C29" i="1"/>
  <c r="A28" i="1"/>
  <c r="C28" i="1"/>
  <c r="C27" i="1"/>
  <c r="A24" i="1"/>
  <c r="C24" i="1"/>
  <c r="A23" i="1"/>
  <c r="C23" i="1"/>
  <c r="A22" i="1"/>
  <c r="C22" i="1"/>
  <c r="A21" i="1"/>
  <c r="C21" i="1"/>
  <c r="C20" i="1"/>
  <c r="C19" i="1"/>
  <c r="A16" i="1"/>
  <c r="C16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<sst xmlns="http://schemas.openxmlformats.org/spreadsheetml/2006/main" count="198" uniqueCount="165">
  <si>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</si>
  <si>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</si>
  <si>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</si>
  <si>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</si>
  <si>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</si>
  <si>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</si>
  <si>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</si>
  <si>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</si>
  <si>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</si>
  <si>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</si>
  <si>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</si>
  <si>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</si>
  <si>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</si>
  <si>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</si>
  <si>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</si>
  <si>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</si>
  <si>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</si>
  <si>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</si>
  <si>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</si>
  <si>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</si>
  <si>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</si>
  <si>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</si>
  <si>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</si>
  <si>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</si>
  <si>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</si>
  <si>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</si>
  <si>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</si>
  <si>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</si>
  <si>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</si>
  <si>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</si>
  <si>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</si>
  <si>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</si>
  <si>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</si>
  <si>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</si>
  <si>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</si>
  <si>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</si>
  <si>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</si>
  <si>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</si>
  <si>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</si>
  <si>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</si>
  <si>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</si>
  <si>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</si>
  <si>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</si>
  <si>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</si>
  <si>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</si>
  <si>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</si>
  <si>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</si>
  <si>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</si>
  <si>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</si>
  <si>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</si>
  <si>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</si>
  <si>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</si>
  <si>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</si>
  <si>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</si>
  <si>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</si>
  <si>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</si>
  <si>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</si>
  <si>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</si>
  <si>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</si>
  <si>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</si>
  <si>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</si>
  <si>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</si>
  <si>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</si>
  <si>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</si>
  <si>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</si>
  <si>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</si>
  <si>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</si>
  <si>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</si>
  <si>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</si>
  <si>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</si>
  <si>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</si>
  <si>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</si>
  <si>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</si>
  <si>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</si>
  <si>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</si>
  <si>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</si>
  <si>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</si>
  <si>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</si>
  <si>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</si>
  <si>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</si>
  <si>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</si>
  <si>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</si>
  <si>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</si>
  <si>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</si>
  <si>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</si>
  <si>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</si>
  <si>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</si>
  <si>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</si>
  <si>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</si>
  <si>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</si>
  <si>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</si>
  <si>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</si>
  <si>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</si>
  <si>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</si>
  <si>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</si>
  <si>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</si>
  <si>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</si>
  <si>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</si>
  <si>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</si>
  <si>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Сад</t>
  </si>
  <si>
    <t>СанПиН 2.3/2.4.3590-20  3-7 лет</t>
  </si>
  <si>
    <t>Завтрак</t>
  </si>
  <si>
    <t>Хлеб пшеничный</t>
  </si>
  <si>
    <t>Чай с лимоном</t>
  </si>
  <si>
    <t>Каша пшенная рассыпчатая</t>
  </si>
  <si>
    <t>Итого за 'Завтрак'</t>
  </si>
  <si>
    <t>10:00</t>
  </si>
  <si>
    <t>Бананы</t>
  </si>
  <si>
    <t>Итого за '10:00'</t>
  </si>
  <si>
    <t>Обед</t>
  </si>
  <si>
    <t>Хлеб ржаной</t>
  </si>
  <si>
    <t>Борщ с картофелем</t>
  </si>
  <si>
    <t>Рагу из мяса кур</t>
  </si>
  <si>
    <t>Компот из вишни</t>
  </si>
  <si>
    <t>Горошек зеленый</t>
  </si>
  <si>
    <t>Итого за 'Обед'</t>
  </si>
  <si>
    <t>Полдник</t>
  </si>
  <si>
    <t>Повидло</t>
  </si>
  <si>
    <t>Запеканка морковная (вариант 2)</t>
  </si>
  <si>
    <t>Чай (вариант 2)</t>
  </si>
  <si>
    <t>Итого за 'Полдник'</t>
  </si>
  <si>
    <t>Итого за день</t>
  </si>
  <si>
    <t>Норма (СанПиН 2.3/2.4.3590-20  3-7 лет)</t>
  </si>
  <si>
    <t>Отклонение</t>
  </si>
  <si>
    <t>Содержание, % от калорийности</t>
  </si>
  <si>
    <t>07.09.2023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</si>
  <si>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</si>
  <si>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</si>
  <si>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</si>
  <si>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</si>
  <si>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</si>
  <si>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</si>
  <si>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</si>
  <si>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</si>
  <si>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</si>
  <si>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</si>
  <si>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</si>
  <si>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</si>
  <si>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</si>
  <si>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</si>
  <si>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</si>
  <si>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</si>
  <si>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</si>
  <si>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</si>
  <si>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</si>
  <si>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</si>
  <si>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</si>
  <si>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</si>
  <si>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</si>
  <si>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</si>
  <si>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</si>
  <si>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</si>
  <si>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</si>
  <si>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</si>
  <si>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</si>
  <si>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</si>
  <si>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29/10</t>
  </si>
  <si>
    <t>12/4</t>
  </si>
  <si>
    <t>4/2</t>
  </si>
  <si>
    <t>3/9</t>
  </si>
  <si>
    <t>7/10</t>
  </si>
  <si>
    <t>1/1</t>
  </si>
  <si>
    <t>58/3</t>
  </si>
  <si>
    <t>27/10</t>
  </si>
  <si>
    <t>МЕНЮ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</si>
</sst>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5" fillId="2" borderId="17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5"/>
  <sheetViews>
    <sheetView tabSelected="1" zoomScaleNormal="100" workbookViewId="0">
      <selection activeCell="A8" sqref="A8:CQ35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9" t="s">
        <v>164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</row>
    <row r="3" spans="1:96" s="5" customFormat="1" hidden="1" x14ac:dyDescent="0.25">
      <c r="A3" s="6"/>
      <c r="B3" s="6" t="str">
        <f>"7 сентября 2023 г."</f>
        <v>7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80" t="str">
        <f>IF(Dop!B3&lt;&gt;"",Dop!B3,"")</f>
        <v>Сад</v>
      </c>
      <c r="B6" s="80"/>
      <c r="C6" s="80"/>
      <c r="D6" s="1"/>
      <c r="E6" s="1"/>
      <c r="F6" s="1"/>
      <c r="G6" s="1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8" t="s">
        <v>83</v>
      </c>
      <c r="B8" s="78" t="s">
        <v>84</v>
      </c>
      <c r="C8" s="78" t="s">
        <v>77</v>
      </c>
      <c r="D8" s="78" t="s">
        <v>1</v>
      </c>
      <c r="E8" s="78"/>
      <c r="F8" s="78" t="s">
        <v>5</v>
      </c>
      <c r="G8" s="78"/>
      <c r="H8" s="78" t="s">
        <v>78</v>
      </c>
      <c r="I8" s="78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8" t="s">
        <v>74</v>
      </c>
      <c r="X8" s="78"/>
      <c r="Y8" s="78"/>
      <c r="Z8" s="78"/>
      <c r="AA8" s="15" t="s">
        <v>73</v>
      </c>
      <c r="AB8" s="15"/>
      <c r="AC8" s="15"/>
      <c r="AD8" s="15"/>
      <c r="AE8" s="15"/>
      <c r="AF8" s="15"/>
      <c r="AG8" s="15"/>
      <c r="AH8" s="15"/>
      <c r="AI8" s="78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8" t="s">
        <v>86</v>
      </c>
      <c r="CD8" s="78" t="s">
        <v>87</v>
      </c>
      <c r="CE8" s="78"/>
      <c r="CF8" s="78"/>
      <c r="CG8" s="78" t="s">
        <v>88</v>
      </c>
      <c r="CH8" s="78" t="s">
        <v>89</v>
      </c>
      <c r="CI8" s="78" t="s">
        <v>90</v>
      </c>
      <c r="CJ8" s="78" t="s">
        <v>91</v>
      </c>
      <c r="CK8" s="78" t="s">
        <v>92</v>
      </c>
      <c r="CL8" s="78" t="s">
        <v>93</v>
      </c>
      <c r="CM8" s="78" t="s">
        <v>94</v>
      </c>
      <c r="CN8" s="78" t="s">
        <v>95</v>
      </c>
      <c r="CO8" s="78" t="s">
        <v>96</v>
      </c>
      <c r="CP8" s="78" t="s">
        <v>97</v>
      </c>
      <c r="CQ8" s="78" t="s">
        <v>98</v>
      </c>
    </row>
    <row r="9" spans="1:96" ht="15.75" customHeight="1" x14ac:dyDescent="0.25">
      <c r="A9" s="78"/>
      <c r="B9" s="78"/>
      <c r="C9" s="78"/>
      <c r="D9" s="11" t="s">
        <v>0</v>
      </c>
      <c r="E9" s="11" t="s">
        <v>2</v>
      </c>
      <c r="F9" s="11" t="s">
        <v>0</v>
      </c>
      <c r="G9" s="11" t="s">
        <v>3</v>
      </c>
      <c r="H9" s="78"/>
      <c r="I9" s="7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8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</row>
    <row r="10" spans="1:96" x14ac:dyDescent="0.25">
      <c r="A10" s="17"/>
      <c r="B10" s="71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2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"20"</f>
        <v>20</v>
      </c>
      <c r="D11" s="19">
        <v>1.32</v>
      </c>
      <c r="E11" s="19">
        <v>0</v>
      </c>
      <c r="F11" s="19">
        <v>0.13</v>
      </c>
      <c r="G11" s="19">
        <v>0.13</v>
      </c>
      <c r="H11" s="19">
        <v>9.3800000000000008</v>
      </c>
      <c r="I11" s="19">
        <v>44.780199999999994</v>
      </c>
      <c r="J11" s="19">
        <v>0</v>
      </c>
      <c r="K11" s="19">
        <v>0</v>
      </c>
      <c r="L11" s="19">
        <v>0</v>
      </c>
      <c r="M11" s="19">
        <v>0</v>
      </c>
      <c r="N11" s="19">
        <v>0.22</v>
      </c>
      <c r="O11" s="19">
        <v>9.1199999999999992</v>
      </c>
      <c r="P11" s="19">
        <v>0.04</v>
      </c>
      <c r="Q11" s="19">
        <v>0</v>
      </c>
      <c r="R11" s="19">
        <v>0</v>
      </c>
      <c r="S11" s="19">
        <v>0</v>
      </c>
      <c r="T11" s="19">
        <v>0.36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63.86</v>
      </c>
      <c r="AL11" s="16">
        <v>66.47</v>
      </c>
      <c r="AM11" s="16">
        <v>101.79</v>
      </c>
      <c r="AN11" s="16">
        <v>33.76</v>
      </c>
      <c r="AO11" s="16">
        <v>20.010000000000002</v>
      </c>
      <c r="AP11" s="16">
        <v>40.020000000000003</v>
      </c>
      <c r="AQ11" s="16">
        <v>15.14</v>
      </c>
      <c r="AR11" s="16">
        <v>72.38</v>
      </c>
      <c r="AS11" s="16">
        <v>44.89</v>
      </c>
      <c r="AT11" s="16">
        <v>62.64</v>
      </c>
      <c r="AU11" s="16">
        <v>51.68</v>
      </c>
      <c r="AV11" s="16">
        <v>27.14</v>
      </c>
      <c r="AW11" s="16">
        <v>48.02</v>
      </c>
      <c r="AX11" s="16">
        <v>401.59</v>
      </c>
      <c r="AY11" s="16">
        <v>0</v>
      </c>
      <c r="AZ11" s="16">
        <v>130.85</v>
      </c>
      <c r="BA11" s="16">
        <v>56.9</v>
      </c>
      <c r="BB11" s="16">
        <v>37.76</v>
      </c>
      <c r="BC11" s="16">
        <v>29.93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7.82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</v>
      </c>
      <c r="CK11" s="16">
        <v>146.4</v>
      </c>
      <c r="CL11" s="16">
        <v>263.2</v>
      </c>
      <c r="CM11" s="16">
        <v>3.04</v>
      </c>
      <c r="CN11" s="16">
        <v>3.04</v>
      </c>
      <c r="CO11" s="16">
        <v>3.04</v>
      </c>
      <c r="CP11" s="16">
        <v>0</v>
      </c>
      <c r="CQ11" s="16">
        <v>0</v>
      </c>
      <c r="CR11" s="69"/>
    </row>
    <row r="12" spans="1:96" s="21" customFormat="1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9.83</v>
      </c>
      <c r="I12" s="19">
        <v>38.659836097560984</v>
      </c>
      <c r="J12" s="19">
        <v>0</v>
      </c>
      <c r="K12" s="19">
        <v>0</v>
      </c>
      <c r="L12" s="19">
        <v>0</v>
      </c>
      <c r="M12" s="19">
        <v>0</v>
      </c>
      <c r="N12" s="19">
        <v>9.6999999999999993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0.06</v>
      </c>
      <c r="U12" s="19">
        <v>0.63</v>
      </c>
      <c r="V12" s="19">
        <v>8.16</v>
      </c>
      <c r="W12" s="19">
        <v>2.1800000000000002</v>
      </c>
      <c r="X12" s="19">
        <v>0.56000000000000005</v>
      </c>
      <c r="Y12" s="19">
        <v>1</v>
      </c>
      <c r="Z12" s="19">
        <v>0.06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199.45</v>
      </c>
      <c r="CC12" s="20"/>
      <c r="CD12" s="20"/>
      <c r="CE12" s="16">
        <v>7.0000000000000007E-2</v>
      </c>
      <c r="CF12" s="16"/>
      <c r="CG12" s="16">
        <v>0.43</v>
      </c>
      <c r="CH12" s="16">
        <v>0.42</v>
      </c>
      <c r="CI12" s="16">
        <v>0.42</v>
      </c>
      <c r="CJ12" s="16">
        <v>49.56</v>
      </c>
      <c r="CK12" s="16">
        <v>19.16</v>
      </c>
      <c r="CL12" s="16">
        <v>34.36</v>
      </c>
      <c r="CM12" s="16">
        <v>4.4400000000000004</v>
      </c>
      <c r="CN12" s="16">
        <v>2.66</v>
      </c>
      <c r="CO12" s="16">
        <v>3.55</v>
      </c>
      <c r="CP12" s="16">
        <v>9.76</v>
      </c>
      <c r="CQ12" s="16">
        <v>0</v>
      </c>
      <c r="CR12" s="69"/>
    </row>
    <row r="13" spans="1:96" s="16" customFormat="1" ht="31.5" x14ac:dyDescent="0.25">
      <c r="A13" s="17" t="str">
        <f>"12/4"</f>
        <v>12/4</v>
      </c>
      <c r="B13" s="18" t="s">
        <v>104</v>
      </c>
      <c r="C13" s="19" t="str">
        <f>"180"</f>
        <v>180</v>
      </c>
      <c r="D13" s="19">
        <v>7.83</v>
      </c>
      <c r="E13" s="19">
        <v>0.05</v>
      </c>
      <c r="F13" s="19">
        <v>9.93</v>
      </c>
      <c r="G13" s="19">
        <v>2.38</v>
      </c>
      <c r="H13" s="19">
        <v>45.88</v>
      </c>
      <c r="I13" s="19">
        <v>303.50603519999999</v>
      </c>
      <c r="J13" s="19">
        <v>6</v>
      </c>
      <c r="K13" s="19">
        <v>0.27</v>
      </c>
      <c r="L13" s="19">
        <v>0</v>
      </c>
      <c r="M13" s="19">
        <v>0</v>
      </c>
      <c r="N13" s="19">
        <v>1.19</v>
      </c>
      <c r="O13" s="19">
        <v>42.33</v>
      </c>
      <c r="P13" s="19">
        <v>2.36</v>
      </c>
      <c r="Q13" s="19">
        <v>0</v>
      </c>
      <c r="R13" s="19">
        <v>0</v>
      </c>
      <c r="S13" s="19">
        <v>0</v>
      </c>
      <c r="T13" s="19">
        <v>1.17</v>
      </c>
      <c r="U13" s="19">
        <v>147.31</v>
      </c>
      <c r="V13" s="19">
        <v>135.13999999999999</v>
      </c>
      <c r="W13" s="19">
        <v>19.41</v>
      </c>
      <c r="X13" s="19">
        <v>52.06</v>
      </c>
      <c r="Y13" s="19">
        <v>147.97</v>
      </c>
      <c r="Z13" s="19">
        <v>1.72</v>
      </c>
      <c r="AA13" s="19">
        <v>38.229999999999997</v>
      </c>
      <c r="AB13" s="19">
        <v>44.35</v>
      </c>
      <c r="AC13" s="19">
        <v>72.680000000000007</v>
      </c>
      <c r="AD13" s="19">
        <v>0.32</v>
      </c>
      <c r="AE13" s="19">
        <v>0.22</v>
      </c>
      <c r="AF13" s="19">
        <v>0.03</v>
      </c>
      <c r="AG13" s="19">
        <v>0.92</v>
      </c>
      <c r="AH13" s="19">
        <v>3.33</v>
      </c>
      <c r="AI13" s="19">
        <v>0</v>
      </c>
      <c r="AJ13" s="16">
        <v>0</v>
      </c>
      <c r="AK13" s="16">
        <v>320.74</v>
      </c>
      <c r="AL13" s="16">
        <v>293.56</v>
      </c>
      <c r="AM13" s="16">
        <v>1042.98</v>
      </c>
      <c r="AN13" s="16">
        <v>197.76</v>
      </c>
      <c r="AO13" s="16">
        <v>201.45</v>
      </c>
      <c r="AP13" s="16">
        <v>273.77</v>
      </c>
      <c r="AQ13" s="16">
        <v>124.57</v>
      </c>
      <c r="AR13" s="16">
        <v>395.18</v>
      </c>
      <c r="AS13" s="16">
        <v>729.79</v>
      </c>
      <c r="AT13" s="16">
        <v>289.26</v>
      </c>
      <c r="AU13" s="16">
        <v>443.57</v>
      </c>
      <c r="AV13" s="16">
        <v>178.2</v>
      </c>
      <c r="AW13" s="16">
        <v>204.56</v>
      </c>
      <c r="AX13" s="16">
        <v>1511.53</v>
      </c>
      <c r="AY13" s="16">
        <v>0</v>
      </c>
      <c r="AZ13" s="16">
        <v>551.25</v>
      </c>
      <c r="BA13" s="16">
        <v>477.21</v>
      </c>
      <c r="BB13" s="16">
        <v>280.13</v>
      </c>
      <c r="BC13" s="16">
        <v>122.43</v>
      </c>
      <c r="BD13" s="16">
        <v>0.36</v>
      </c>
      <c r="BE13" s="16">
        <v>0.08</v>
      </c>
      <c r="BF13" s="16">
        <v>7.0000000000000007E-2</v>
      </c>
      <c r="BG13" s="16">
        <v>0.18</v>
      </c>
      <c r="BH13" s="16">
        <v>0.23</v>
      </c>
      <c r="BI13" s="16">
        <v>0.75</v>
      </c>
      <c r="BJ13" s="16">
        <v>0</v>
      </c>
      <c r="BK13" s="16">
        <v>2.4900000000000002</v>
      </c>
      <c r="BL13" s="16">
        <v>0</v>
      </c>
      <c r="BM13" s="16">
        <v>0.75</v>
      </c>
      <c r="BN13" s="16">
        <v>0.01</v>
      </c>
      <c r="BO13" s="16">
        <v>0</v>
      </c>
      <c r="BP13" s="16">
        <v>0</v>
      </c>
      <c r="BQ13" s="16">
        <v>0.08</v>
      </c>
      <c r="BR13" s="16">
        <v>0.28000000000000003</v>
      </c>
      <c r="BS13" s="16">
        <v>2.4900000000000002</v>
      </c>
      <c r="BT13" s="16">
        <v>0</v>
      </c>
      <c r="BU13" s="16">
        <v>0</v>
      </c>
      <c r="BV13" s="16">
        <v>1.41</v>
      </c>
      <c r="BW13" s="16">
        <v>0.03</v>
      </c>
      <c r="BX13" s="16">
        <v>0</v>
      </c>
      <c r="BY13" s="16">
        <v>0</v>
      </c>
      <c r="BZ13" s="16">
        <v>0</v>
      </c>
      <c r="CA13" s="16">
        <v>0</v>
      </c>
      <c r="CB13" s="16">
        <v>141.41</v>
      </c>
      <c r="CC13" s="20"/>
      <c r="CD13" s="20"/>
      <c r="CE13" s="16">
        <v>45.62</v>
      </c>
      <c r="CG13" s="16">
        <v>2.2999999999999998</v>
      </c>
      <c r="CH13" s="16">
        <v>1.46</v>
      </c>
      <c r="CI13" s="16">
        <v>1.88</v>
      </c>
      <c r="CJ13" s="16">
        <v>320.13</v>
      </c>
      <c r="CK13" s="16">
        <v>156.93</v>
      </c>
      <c r="CL13" s="16">
        <v>238.53</v>
      </c>
      <c r="CM13" s="16">
        <v>4.54</v>
      </c>
      <c r="CN13" s="16">
        <v>2.85</v>
      </c>
      <c r="CO13" s="16">
        <v>3.69</v>
      </c>
      <c r="CP13" s="16">
        <v>0</v>
      </c>
      <c r="CQ13" s="16">
        <v>0.36</v>
      </c>
      <c r="CR13" s="70"/>
    </row>
    <row r="14" spans="1:96" s="22" customFormat="1" ht="31.5" x14ac:dyDescent="0.25">
      <c r="A14" s="73"/>
      <c r="B14" s="74" t="s">
        <v>105</v>
      </c>
      <c r="C14" s="75"/>
      <c r="D14" s="75">
        <v>9.2799999999999994</v>
      </c>
      <c r="E14" s="75">
        <v>0.05</v>
      </c>
      <c r="F14" s="75">
        <v>10.09</v>
      </c>
      <c r="G14" s="75">
        <v>2.5299999999999998</v>
      </c>
      <c r="H14" s="75">
        <v>65.09</v>
      </c>
      <c r="I14" s="75">
        <v>386.95</v>
      </c>
      <c r="J14" s="75">
        <v>6</v>
      </c>
      <c r="K14" s="75">
        <v>0.27</v>
      </c>
      <c r="L14" s="75">
        <v>0</v>
      </c>
      <c r="M14" s="75">
        <v>0</v>
      </c>
      <c r="N14" s="75">
        <v>11.11</v>
      </c>
      <c r="O14" s="75">
        <v>51.45</v>
      </c>
      <c r="P14" s="75">
        <v>2.5299999999999998</v>
      </c>
      <c r="Q14" s="75">
        <v>0</v>
      </c>
      <c r="R14" s="75">
        <v>0</v>
      </c>
      <c r="S14" s="75">
        <v>0.28000000000000003</v>
      </c>
      <c r="T14" s="75">
        <v>1.59</v>
      </c>
      <c r="U14" s="75">
        <v>147.94</v>
      </c>
      <c r="V14" s="75">
        <v>143.31</v>
      </c>
      <c r="W14" s="75">
        <v>21.59</v>
      </c>
      <c r="X14" s="75">
        <v>52.62</v>
      </c>
      <c r="Y14" s="75">
        <v>148.97</v>
      </c>
      <c r="Z14" s="75">
        <v>1.78</v>
      </c>
      <c r="AA14" s="75">
        <v>38.229999999999997</v>
      </c>
      <c r="AB14" s="75">
        <v>44.79</v>
      </c>
      <c r="AC14" s="75">
        <v>72.78</v>
      </c>
      <c r="AD14" s="75">
        <v>0.33</v>
      </c>
      <c r="AE14" s="75">
        <v>0.22</v>
      </c>
      <c r="AF14" s="75">
        <v>0.03</v>
      </c>
      <c r="AG14" s="75">
        <v>0.93</v>
      </c>
      <c r="AH14" s="75">
        <v>3.34</v>
      </c>
      <c r="AI14" s="75">
        <v>0.78</v>
      </c>
      <c r="AJ14" s="76">
        <v>0</v>
      </c>
      <c r="AK14" s="76">
        <v>385.26</v>
      </c>
      <c r="AL14" s="76">
        <v>360.79</v>
      </c>
      <c r="AM14" s="76">
        <v>1145.3900000000001</v>
      </c>
      <c r="AN14" s="76">
        <v>232.66</v>
      </c>
      <c r="AO14" s="76">
        <v>221.75</v>
      </c>
      <c r="AP14" s="76">
        <v>314.98</v>
      </c>
      <c r="AQ14" s="76">
        <v>139.69999999999999</v>
      </c>
      <c r="AR14" s="76">
        <v>469.1</v>
      </c>
      <c r="AS14" s="76">
        <v>774.69</v>
      </c>
      <c r="AT14" s="76">
        <v>351.9</v>
      </c>
      <c r="AU14" s="76">
        <v>495.25</v>
      </c>
      <c r="AV14" s="76">
        <v>206.21</v>
      </c>
      <c r="AW14" s="76">
        <v>252.59</v>
      </c>
      <c r="AX14" s="76">
        <v>1913.12</v>
      </c>
      <c r="AY14" s="76">
        <v>0</v>
      </c>
      <c r="AZ14" s="76">
        <v>682.1</v>
      </c>
      <c r="BA14" s="76">
        <v>534.11</v>
      </c>
      <c r="BB14" s="76">
        <v>317.89</v>
      </c>
      <c r="BC14" s="76">
        <v>152.36000000000001</v>
      </c>
      <c r="BD14" s="76">
        <v>0.36</v>
      </c>
      <c r="BE14" s="76">
        <v>0.08</v>
      </c>
      <c r="BF14" s="76">
        <v>7.0000000000000007E-2</v>
      </c>
      <c r="BG14" s="76">
        <v>0.18</v>
      </c>
      <c r="BH14" s="76">
        <v>0.23</v>
      </c>
      <c r="BI14" s="76">
        <v>0.75</v>
      </c>
      <c r="BJ14" s="76">
        <v>0</v>
      </c>
      <c r="BK14" s="76">
        <v>2.5099999999999998</v>
      </c>
      <c r="BL14" s="76">
        <v>0</v>
      </c>
      <c r="BM14" s="76">
        <v>0.75</v>
      </c>
      <c r="BN14" s="76">
        <v>0.01</v>
      </c>
      <c r="BO14" s="76">
        <v>0</v>
      </c>
      <c r="BP14" s="76">
        <v>0</v>
      </c>
      <c r="BQ14" s="76">
        <v>0.08</v>
      </c>
      <c r="BR14" s="76">
        <v>0.28000000000000003</v>
      </c>
      <c r="BS14" s="76">
        <v>2.5</v>
      </c>
      <c r="BT14" s="76">
        <v>0</v>
      </c>
      <c r="BU14" s="76">
        <v>0</v>
      </c>
      <c r="BV14" s="76">
        <v>1.46</v>
      </c>
      <c r="BW14" s="76">
        <v>0.03</v>
      </c>
      <c r="BX14" s="76">
        <v>0</v>
      </c>
      <c r="BY14" s="76">
        <v>0</v>
      </c>
      <c r="BZ14" s="76">
        <v>0</v>
      </c>
      <c r="CA14" s="76">
        <v>0</v>
      </c>
      <c r="CB14" s="76">
        <v>348.68</v>
      </c>
      <c r="CC14" s="72"/>
      <c r="CD14" s="72">
        <f>$I$14/$I$33*100</f>
        <v>28.662962962962961</v>
      </c>
      <c r="CE14" s="76">
        <v>45.7</v>
      </c>
      <c r="CF14" s="76"/>
      <c r="CG14" s="76">
        <v>2.73</v>
      </c>
      <c r="CH14" s="76">
        <v>1.88</v>
      </c>
      <c r="CI14" s="76">
        <v>2.2999999999999998</v>
      </c>
      <c r="CJ14" s="76">
        <v>749.69</v>
      </c>
      <c r="CK14" s="76">
        <v>322.48</v>
      </c>
      <c r="CL14" s="76">
        <v>536.09</v>
      </c>
      <c r="CM14" s="76">
        <v>12.02</v>
      </c>
      <c r="CN14" s="76">
        <v>8.5500000000000007</v>
      </c>
      <c r="CO14" s="76">
        <v>10.28</v>
      </c>
      <c r="CP14" s="76">
        <v>9.76</v>
      </c>
      <c r="CQ14" s="76">
        <v>0.36</v>
      </c>
    </row>
    <row r="15" spans="1:96" x14ac:dyDescent="0.25">
      <c r="A15" s="17"/>
      <c r="B15" s="71" t="s">
        <v>106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20"/>
      <c r="CD15" s="20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</row>
    <row r="16" spans="1:96" s="16" customFormat="1" x14ac:dyDescent="0.25">
      <c r="A16" s="17" t="str">
        <f>"-"</f>
        <v>-</v>
      </c>
      <c r="B16" s="18" t="s">
        <v>107</v>
      </c>
      <c r="C16" s="19" t="str">
        <f>"100"</f>
        <v>100</v>
      </c>
      <c r="D16" s="19">
        <v>1.5</v>
      </c>
      <c r="E16" s="19">
        <v>0</v>
      </c>
      <c r="F16" s="19">
        <v>0.5</v>
      </c>
      <c r="G16" s="19">
        <v>0.5</v>
      </c>
      <c r="H16" s="19">
        <v>22.7</v>
      </c>
      <c r="I16" s="19">
        <v>95.500000000000014</v>
      </c>
      <c r="J16" s="19">
        <v>0.2</v>
      </c>
      <c r="K16" s="19">
        <v>0</v>
      </c>
      <c r="L16" s="19">
        <v>0</v>
      </c>
      <c r="M16" s="19">
        <v>0</v>
      </c>
      <c r="N16" s="19">
        <v>19</v>
      </c>
      <c r="O16" s="19">
        <v>2</v>
      </c>
      <c r="P16" s="19">
        <v>1.7</v>
      </c>
      <c r="Q16" s="19">
        <v>0</v>
      </c>
      <c r="R16" s="19">
        <v>0</v>
      </c>
      <c r="S16" s="19">
        <v>0.4</v>
      </c>
      <c r="T16" s="19">
        <v>0.9</v>
      </c>
      <c r="U16" s="19">
        <v>31</v>
      </c>
      <c r="V16" s="19">
        <v>348</v>
      </c>
      <c r="W16" s="19">
        <v>8</v>
      </c>
      <c r="X16" s="19">
        <v>42</v>
      </c>
      <c r="Y16" s="19">
        <v>28</v>
      </c>
      <c r="Z16" s="19">
        <v>0.6</v>
      </c>
      <c r="AA16" s="19">
        <v>0</v>
      </c>
      <c r="AB16" s="19">
        <v>120</v>
      </c>
      <c r="AC16" s="19">
        <v>20</v>
      </c>
      <c r="AD16" s="19">
        <v>0.4</v>
      </c>
      <c r="AE16" s="19">
        <v>0.04</v>
      </c>
      <c r="AF16" s="19">
        <v>0.05</v>
      </c>
      <c r="AG16" s="19">
        <v>0.6</v>
      </c>
      <c r="AH16" s="19">
        <v>0.9</v>
      </c>
      <c r="AI16" s="19">
        <v>10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6">
        <v>74</v>
      </c>
      <c r="CC16" s="20"/>
      <c r="CD16" s="20"/>
      <c r="CE16" s="16">
        <v>20</v>
      </c>
      <c r="CG16" s="16">
        <v>4</v>
      </c>
      <c r="CH16" s="16">
        <v>1</v>
      </c>
      <c r="CI16" s="16">
        <v>2.5</v>
      </c>
      <c r="CJ16" s="16">
        <v>200</v>
      </c>
      <c r="CK16" s="16">
        <v>82</v>
      </c>
      <c r="CL16" s="16">
        <v>141</v>
      </c>
      <c r="CM16" s="16">
        <v>12.6</v>
      </c>
      <c r="CN16" s="16">
        <v>12.6</v>
      </c>
      <c r="CO16" s="16">
        <v>12.6</v>
      </c>
      <c r="CP16" s="16">
        <v>0</v>
      </c>
      <c r="CQ16" s="16">
        <v>0</v>
      </c>
      <c r="CR16" s="70"/>
    </row>
    <row r="17" spans="1:96" s="22" customFormat="1" x14ac:dyDescent="0.25">
      <c r="A17" s="73"/>
      <c r="B17" s="74" t="s">
        <v>108</v>
      </c>
      <c r="C17" s="75"/>
      <c r="D17" s="75">
        <v>1.5</v>
      </c>
      <c r="E17" s="75">
        <v>0</v>
      </c>
      <c r="F17" s="75">
        <v>0.5</v>
      </c>
      <c r="G17" s="75">
        <v>0.5</v>
      </c>
      <c r="H17" s="75">
        <v>22.7</v>
      </c>
      <c r="I17" s="75">
        <v>95.5</v>
      </c>
      <c r="J17" s="75">
        <v>0.2</v>
      </c>
      <c r="K17" s="75">
        <v>0</v>
      </c>
      <c r="L17" s="75">
        <v>0</v>
      </c>
      <c r="M17" s="75">
        <v>0</v>
      </c>
      <c r="N17" s="75">
        <v>19</v>
      </c>
      <c r="O17" s="75">
        <v>2</v>
      </c>
      <c r="P17" s="75">
        <v>1.7</v>
      </c>
      <c r="Q17" s="75">
        <v>0</v>
      </c>
      <c r="R17" s="75">
        <v>0</v>
      </c>
      <c r="S17" s="75">
        <v>0.4</v>
      </c>
      <c r="T17" s="75">
        <v>0.9</v>
      </c>
      <c r="U17" s="75">
        <v>31</v>
      </c>
      <c r="V17" s="75">
        <v>348</v>
      </c>
      <c r="W17" s="75">
        <v>8</v>
      </c>
      <c r="X17" s="75">
        <v>42</v>
      </c>
      <c r="Y17" s="75">
        <v>28</v>
      </c>
      <c r="Z17" s="75">
        <v>0.6</v>
      </c>
      <c r="AA17" s="75">
        <v>0</v>
      </c>
      <c r="AB17" s="75">
        <v>120</v>
      </c>
      <c r="AC17" s="75">
        <v>20</v>
      </c>
      <c r="AD17" s="75">
        <v>0.4</v>
      </c>
      <c r="AE17" s="75">
        <v>0.04</v>
      </c>
      <c r="AF17" s="75">
        <v>0.05</v>
      </c>
      <c r="AG17" s="75">
        <v>0.6</v>
      </c>
      <c r="AH17" s="75">
        <v>0.9</v>
      </c>
      <c r="AI17" s="75">
        <v>10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76">
        <v>0</v>
      </c>
      <c r="BB17" s="76">
        <v>0</v>
      </c>
      <c r="BC17" s="76">
        <v>0</v>
      </c>
      <c r="BD17" s="76">
        <v>0</v>
      </c>
      <c r="BE17" s="76">
        <v>0</v>
      </c>
      <c r="BF17" s="76">
        <v>0</v>
      </c>
      <c r="BG17" s="76">
        <v>0</v>
      </c>
      <c r="BH17" s="76">
        <v>0</v>
      </c>
      <c r="BI17" s="76">
        <v>0</v>
      </c>
      <c r="BJ17" s="76">
        <v>0</v>
      </c>
      <c r="BK17" s="76">
        <v>0</v>
      </c>
      <c r="BL17" s="76">
        <v>0</v>
      </c>
      <c r="BM17" s="76">
        <v>0</v>
      </c>
      <c r="BN17" s="76">
        <v>0</v>
      </c>
      <c r="BO17" s="76">
        <v>0</v>
      </c>
      <c r="BP17" s="76">
        <v>0</v>
      </c>
      <c r="BQ17" s="76">
        <v>0</v>
      </c>
      <c r="BR17" s="76">
        <v>0</v>
      </c>
      <c r="BS17" s="76">
        <v>0</v>
      </c>
      <c r="BT17" s="76">
        <v>0</v>
      </c>
      <c r="BU17" s="76">
        <v>0</v>
      </c>
      <c r="BV17" s="76">
        <v>0</v>
      </c>
      <c r="BW17" s="76">
        <v>0</v>
      </c>
      <c r="BX17" s="76">
        <v>0</v>
      </c>
      <c r="BY17" s="76">
        <v>0</v>
      </c>
      <c r="BZ17" s="76">
        <v>0</v>
      </c>
      <c r="CA17" s="76">
        <v>0</v>
      </c>
      <c r="CB17" s="76">
        <v>74</v>
      </c>
      <c r="CC17" s="72"/>
      <c r="CD17" s="72">
        <f>$I$17/$I$33*100</f>
        <v>7.0740740740740744</v>
      </c>
      <c r="CE17" s="76">
        <v>20</v>
      </c>
      <c r="CF17" s="76"/>
      <c r="CG17" s="76">
        <v>4</v>
      </c>
      <c r="CH17" s="76">
        <v>1</v>
      </c>
      <c r="CI17" s="76">
        <v>2.5</v>
      </c>
      <c r="CJ17" s="76">
        <v>200</v>
      </c>
      <c r="CK17" s="76">
        <v>82</v>
      </c>
      <c r="CL17" s="76">
        <v>141</v>
      </c>
      <c r="CM17" s="76">
        <v>12.6</v>
      </c>
      <c r="CN17" s="76">
        <v>12.6</v>
      </c>
      <c r="CO17" s="76">
        <v>12.6</v>
      </c>
      <c r="CP17" s="76">
        <v>0</v>
      </c>
      <c r="CQ17" s="76">
        <v>0</v>
      </c>
    </row>
    <row r="18" spans="1:96" x14ac:dyDescent="0.25">
      <c r="A18" s="17"/>
      <c r="B18" s="71" t="s">
        <v>109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20"/>
      <c r="CD18" s="20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</row>
    <row r="19" spans="1:96" s="21" customFormat="1" x14ac:dyDescent="0.25">
      <c r="A19" s="17" t="str">
        <f>"8/15"</f>
        <v>8/15</v>
      </c>
      <c r="B19" s="18" t="s">
        <v>102</v>
      </c>
      <c r="C19" s="19" t="str">
        <f>"20"</f>
        <v>20</v>
      </c>
      <c r="D19" s="19">
        <v>1.32</v>
      </c>
      <c r="E19" s="19">
        <v>0</v>
      </c>
      <c r="F19" s="19">
        <v>0.13</v>
      </c>
      <c r="G19" s="19">
        <v>0.13</v>
      </c>
      <c r="H19" s="19">
        <v>9.3800000000000008</v>
      </c>
      <c r="I19" s="19">
        <v>44.780199999999994</v>
      </c>
      <c r="J19" s="19">
        <v>0</v>
      </c>
      <c r="K19" s="19">
        <v>0</v>
      </c>
      <c r="L19" s="19">
        <v>0</v>
      </c>
      <c r="M19" s="19">
        <v>0</v>
      </c>
      <c r="N19" s="19">
        <v>0.22</v>
      </c>
      <c r="O19" s="19">
        <v>9.1199999999999992</v>
      </c>
      <c r="P19" s="19">
        <v>0.04</v>
      </c>
      <c r="Q19" s="19">
        <v>0</v>
      </c>
      <c r="R19" s="19">
        <v>0</v>
      </c>
      <c r="S19" s="19">
        <v>0</v>
      </c>
      <c r="T19" s="19">
        <v>0.36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6">
        <v>0</v>
      </c>
      <c r="AK19" s="16">
        <v>63.86</v>
      </c>
      <c r="AL19" s="16">
        <v>66.47</v>
      </c>
      <c r="AM19" s="16">
        <v>101.79</v>
      </c>
      <c r="AN19" s="16">
        <v>33.76</v>
      </c>
      <c r="AO19" s="16">
        <v>20.010000000000002</v>
      </c>
      <c r="AP19" s="16">
        <v>40.020000000000003</v>
      </c>
      <c r="AQ19" s="16">
        <v>15.14</v>
      </c>
      <c r="AR19" s="16">
        <v>72.38</v>
      </c>
      <c r="AS19" s="16">
        <v>44.89</v>
      </c>
      <c r="AT19" s="16">
        <v>62.64</v>
      </c>
      <c r="AU19" s="16">
        <v>51.68</v>
      </c>
      <c r="AV19" s="16">
        <v>27.14</v>
      </c>
      <c r="AW19" s="16">
        <v>48.02</v>
      </c>
      <c r="AX19" s="16">
        <v>401.59</v>
      </c>
      <c r="AY19" s="16">
        <v>0</v>
      </c>
      <c r="AZ19" s="16">
        <v>130.85</v>
      </c>
      <c r="BA19" s="16">
        <v>56.9</v>
      </c>
      <c r="BB19" s="16">
        <v>37.76</v>
      </c>
      <c r="BC19" s="16">
        <v>29.93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0.02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0.01</v>
      </c>
      <c r="BT19" s="16">
        <v>0</v>
      </c>
      <c r="BU19" s="16">
        <v>0</v>
      </c>
      <c r="BV19" s="16">
        <v>0.06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7.82</v>
      </c>
      <c r="CC19" s="20"/>
      <c r="CD19" s="20"/>
      <c r="CE19" s="16">
        <v>0</v>
      </c>
      <c r="CF19" s="16"/>
      <c r="CG19" s="16">
        <v>0</v>
      </c>
      <c r="CH19" s="16">
        <v>0</v>
      </c>
      <c r="CI19" s="16">
        <v>0</v>
      </c>
      <c r="CJ19" s="16">
        <v>3800</v>
      </c>
      <c r="CK19" s="16">
        <v>1464</v>
      </c>
      <c r="CL19" s="16">
        <v>2632</v>
      </c>
      <c r="CM19" s="16">
        <v>30.4</v>
      </c>
      <c r="CN19" s="16">
        <v>30.4</v>
      </c>
      <c r="CO19" s="16">
        <v>30.4</v>
      </c>
      <c r="CP19" s="16">
        <v>0</v>
      </c>
      <c r="CQ19" s="16">
        <v>0</v>
      </c>
      <c r="CR19" s="69"/>
    </row>
    <row r="20" spans="1:96" s="21" customFormat="1" x14ac:dyDescent="0.25">
      <c r="A20" s="17" t="str">
        <f>"8/16"</f>
        <v>8/16</v>
      </c>
      <c r="B20" s="18" t="s">
        <v>110</v>
      </c>
      <c r="C20" s="19" t="str">
        <f>"30"</f>
        <v>30</v>
      </c>
      <c r="D20" s="19">
        <v>1.98</v>
      </c>
      <c r="E20" s="19">
        <v>0</v>
      </c>
      <c r="F20" s="19">
        <v>0.36</v>
      </c>
      <c r="G20" s="19">
        <v>0.36</v>
      </c>
      <c r="H20" s="19">
        <v>12.51</v>
      </c>
      <c r="I20" s="19">
        <v>58.013999999999996</v>
      </c>
      <c r="J20" s="19">
        <v>0.06</v>
      </c>
      <c r="K20" s="19">
        <v>0</v>
      </c>
      <c r="L20" s="19">
        <v>0</v>
      </c>
      <c r="M20" s="19">
        <v>0</v>
      </c>
      <c r="N20" s="19">
        <v>0.36</v>
      </c>
      <c r="O20" s="19">
        <v>9.66</v>
      </c>
      <c r="P20" s="19">
        <v>2.4900000000000002</v>
      </c>
      <c r="Q20" s="19">
        <v>0</v>
      </c>
      <c r="R20" s="19">
        <v>0</v>
      </c>
      <c r="S20" s="19">
        <v>0.3</v>
      </c>
      <c r="T20" s="19">
        <v>0.75</v>
      </c>
      <c r="U20" s="19">
        <v>183</v>
      </c>
      <c r="V20" s="19">
        <v>73.5</v>
      </c>
      <c r="W20" s="19">
        <v>10.5</v>
      </c>
      <c r="X20" s="19">
        <v>14.1</v>
      </c>
      <c r="Y20" s="19">
        <v>47.4</v>
      </c>
      <c r="Z20" s="19">
        <v>1.17</v>
      </c>
      <c r="AA20" s="19">
        <v>0</v>
      </c>
      <c r="AB20" s="19">
        <v>1.5</v>
      </c>
      <c r="AC20" s="19">
        <v>0.3</v>
      </c>
      <c r="AD20" s="19">
        <v>0.42</v>
      </c>
      <c r="AE20" s="19">
        <v>0.05</v>
      </c>
      <c r="AF20" s="19">
        <v>0.02</v>
      </c>
      <c r="AG20" s="19">
        <v>0.21</v>
      </c>
      <c r="AH20" s="19">
        <v>0.6</v>
      </c>
      <c r="AI20" s="19">
        <v>0</v>
      </c>
      <c r="AJ20" s="16">
        <v>0</v>
      </c>
      <c r="AK20" s="16">
        <v>96.6</v>
      </c>
      <c r="AL20" s="16">
        <v>74.400000000000006</v>
      </c>
      <c r="AM20" s="16">
        <v>128.1</v>
      </c>
      <c r="AN20" s="16">
        <v>66.900000000000006</v>
      </c>
      <c r="AO20" s="16">
        <v>27.9</v>
      </c>
      <c r="AP20" s="16">
        <v>59.4</v>
      </c>
      <c r="AQ20" s="16">
        <v>24</v>
      </c>
      <c r="AR20" s="16">
        <v>111.3</v>
      </c>
      <c r="AS20" s="16">
        <v>89.1</v>
      </c>
      <c r="AT20" s="16">
        <v>87.3</v>
      </c>
      <c r="AU20" s="16">
        <v>139.19999999999999</v>
      </c>
      <c r="AV20" s="16">
        <v>37.200000000000003</v>
      </c>
      <c r="AW20" s="16">
        <v>93</v>
      </c>
      <c r="AX20" s="16">
        <v>467.7</v>
      </c>
      <c r="AY20" s="16">
        <v>0</v>
      </c>
      <c r="AZ20" s="16">
        <v>157.80000000000001</v>
      </c>
      <c r="BA20" s="16">
        <v>87.3</v>
      </c>
      <c r="BB20" s="16">
        <v>54</v>
      </c>
      <c r="BC20" s="16">
        <v>39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0.04</v>
      </c>
      <c r="BL20" s="16">
        <v>0</v>
      </c>
      <c r="BM20" s="16">
        <v>0</v>
      </c>
      <c r="BN20" s="16">
        <v>0.01</v>
      </c>
      <c r="BO20" s="16">
        <v>0</v>
      </c>
      <c r="BP20" s="16">
        <v>0</v>
      </c>
      <c r="BQ20" s="16">
        <v>0</v>
      </c>
      <c r="BR20" s="16">
        <v>0</v>
      </c>
      <c r="BS20" s="16">
        <v>0.03</v>
      </c>
      <c r="BT20" s="16">
        <v>0</v>
      </c>
      <c r="BU20" s="16">
        <v>0</v>
      </c>
      <c r="BV20" s="16">
        <v>0.14000000000000001</v>
      </c>
      <c r="BW20" s="16">
        <v>0.02</v>
      </c>
      <c r="BX20" s="16">
        <v>0</v>
      </c>
      <c r="BY20" s="16">
        <v>0</v>
      </c>
      <c r="BZ20" s="16">
        <v>0</v>
      </c>
      <c r="CA20" s="16">
        <v>0</v>
      </c>
      <c r="CB20" s="16">
        <v>14.1</v>
      </c>
      <c r="CC20" s="20"/>
      <c r="CD20" s="20"/>
      <c r="CE20" s="16">
        <v>0.25</v>
      </c>
      <c r="CF20" s="16"/>
      <c r="CG20" s="16">
        <v>20</v>
      </c>
      <c r="CH20" s="16">
        <v>20</v>
      </c>
      <c r="CI20" s="16">
        <v>20</v>
      </c>
      <c r="CJ20" s="16">
        <v>3800</v>
      </c>
      <c r="CK20" s="16">
        <v>1464</v>
      </c>
      <c r="CL20" s="16">
        <v>2632</v>
      </c>
      <c r="CM20" s="16">
        <v>38</v>
      </c>
      <c r="CN20" s="16">
        <v>31.6</v>
      </c>
      <c r="CO20" s="16">
        <v>34.799999999999997</v>
      </c>
      <c r="CP20" s="16">
        <v>0</v>
      </c>
      <c r="CQ20" s="16">
        <v>0</v>
      </c>
      <c r="CR20" s="69"/>
    </row>
    <row r="21" spans="1:96" s="21" customFormat="1" ht="31.5" x14ac:dyDescent="0.25">
      <c r="A21" s="17" t="str">
        <f>"4/2"</f>
        <v>4/2</v>
      </c>
      <c r="B21" s="18" t="s">
        <v>111</v>
      </c>
      <c r="C21" s="19" t="str">
        <f>"200"</f>
        <v>200</v>
      </c>
      <c r="D21" s="19">
        <v>1.75</v>
      </c>
      <c r="E21" s="19">
        <v>0</v>
      </c>
      <c r="F21" s="19">
        <v>4.37</v>
      </c>
      <c r="G21" s="19">
        <v>4.22</v>
      </c>
      <c r="H21" s="19">
        <v>13.81</v>
      </c>
      <c r="I21" s="19">
        <v>97.159974080000012</v>
      </c>
      <c r="J21" s="19">
        <v>0.99</v>
      </c>
      <c r="K21" s="19">
        <v>2.6</v>
      </c>
      <c r="L21" s="19">
        <v>0</v>
      </c>
      <c r="M21" s="19">
        <v>0</v>
      </c>
      <c r="N21" s="19">
        <v>6.88</v>
      </c>
      <c r="O21" s="19">
        <v>4.8499999999999996</v>
      </c>
      <c r="P21" s="19">
        <v>2.0699999999999998</v>
      </c>
      <c r="Q21" s="19">
        <v>0</v>
      </c>
      <c r="R21" s="19">
        <v>0</v>
      </c>
      <c r="S21" s="19">
        <v>0.21</v>
      </c>
      <c r="T21" s="19">
        <v>1.51</v>
      </c>
      <c r="U21" s="19">
        <v>185.06</v>
      </c>
      <c r="V21" s="19">
        <v>342.77</v>
      </c>
      <c r="W21" s="19">
        <v>29.95</v>
      </c>
      <c r="X21" s="19">
        <v>21.38</v>
      </c>
      <c r="Y21" s="19">
        <v>48.92</v>
      </c>
      <c r="Z21" s="19">
        <v>1.05</v>
      </c>
      <c r="AA21" s="19">
        <v>3.02</v>
      </c>
      <c r="AB21" s="19">
        <v>779.46</v>
      </c>
      <c r="AC21" s="19">
        <v>167.5</v>
      </c>
      <c r="AD21" s="19">
        <v>1.91</v>
      </c>
      <c r="AE21" s="19">
        <v>0.05</v>
      </c>
      <c r="AF21" s="19">
        <v>0.05</v>
      </c>
      <c r="AG21" s="19">
        <v>0.53</v>
      </c>
      <c r="AH21" s="19">
        <v>1.01</v>
      </c>
      <c r="AI21" s="19">
        <v>5.45</v>
      </c>
      <c r="AJ21" s="16">
        <v>0</v>
      </c>
      <c r="AK21" s="16">
        <v>86.93</v>
      </c>
      <c r="AL21" s="16">
        <v>82.77</v>
      </c>
      <c r="AM21" s="16">
        <v>131.69</v>
      </c>
      <c r="AN21" s="16">
        <v>147.71</v>
      </c>
      <c r="AO21" s="16">
        <v>38.340000000000003</v>
      </c>
      <c r="AP21" s="16">
        <v>82.7</v>
      </c>
      <c r="AQ21" s="16">
        <v>24.47</v>
      </c>
      <c r="AR21" s="16">
        <v>76.319999999999993</v>
      </c>
      <c r="AS21" s="16">
        <v>97.28</v>
      </c>
      <c r="AT21" s="16">
        <v>143.5</v>
      </c>
      <c r="AU21" s="16">
        <v>286.95</v>
      </c>
      <c r="AV21" s="16">
        <v>46.68</v>
      </c>
      <c r="AW21" s="16">
        <v>81.349999999999994</v>
      </c>
      <c r="AX21" s="16">
        <v>383.57</v>
      </c>
      <c r="AY21" s="16">
        <v>0</v>
      </c>
      <c r="AZ21" s="16">
        <v>76.27</v>
      </c>
      <c r="BA21" s="16">
        <v>84.57</v>
      </c>
      <c r="BB21" s="16">
        <v>69.28</v>
      </c>
      <c r="BC21" s="16">
        <v>26.69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0.24</v>
      </c>
      <c r="BL21" s="16">
        <v>0</v>
      </c>
      <c r="BM21" s="16">
        <v>0.15</v>
      </c>
      <c r="BN21" s="16">
        <v>0.01</v>
      </c>
      <c r="BO21" s="16">
        <v>0.02</v>
      </c>
      <c r="BP21" s="16">
        <v>0</v>
      </c>
      <c r="BQ21" s="16">
        <v>0</v>
      </c>
      <c r="BR21" s="16">
        <v>0</v>
      </c>
      <c r="BS21" s="16">
        <v>0.89</v>
      </c>
      <c r="BT21" s="16">
        <v>0</v>
      </c>
      <c r="BU21" s="16">
        <v>0</v>
      </c>
      <c r="BV21" s="16">
        <v>2.39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251.88</v>
      </c>
      <c r="CC21" s="20"/>
      <c r="CD21" s="20"/>
      <c r="CE21" s="16">
        <v>132.93</v>
      </c>
      <c r="CF21" s="16"/>
      <c r="CG21" s="16">
        <v>19.399999999999999</v>
      </c>
      <c r="CH21" s="16">
        <v>13.31</v>
      </c>
      <c r="CI21" s="16">
        <v>16.36</v>
      </c>
      <c r="CJ21" s="16">
        <v>802.56</v>
      </c>
      <c r="CK21" s="16">
        <v>306.25</v>
      </c>
      <c r="CL21" s="16">
        <v>554.4</v>
      </c>
      <c r="CM21" s="16">
        <v>33.49</v>
      </c>
      <c r="CN21" s="16">
        <v>17.760000000000002</v>
      </c>
      <c r="CO21" s="16">
        <v>25.63</v>
      </c>
      <c r="CP21" s="16">
        <v>1.04</v>
      </c>
      <c r="CQ21" s="16">
        <v>0.4</v>
      </c>
      <c r="CR21" s="69"/>
    </row>
    <row r="22" spans="1:96" s="21" customFormat="1" x14ac:dyDescent="0.25">
      <c r="A22" s="17" t="str">
        <f>"3/9"</f>
        <v>3/9</v>
      </c>
      <c r="B22" s="18" t="s">
        <v>112</v>
      </c>
      <c r="C22" s="19" t="str">
        <f>"185"</f>
        <v>185</v>
      </c>
      <c r="D22" s="19">
        <v>18.27</v>
      </c>
      <c r="E22" s="19">
        <v>16.73</v>
      </c>
      <c r="F22" s="19">
        <v>20.170000000000002</v>
      </c>
      <c r="G22" s="19">
        <v>9.77</v>
      </c>
      <c r="H22" s="19">
        <v>19.73</v>
      </c>
      <c r="I22" s="19">
        <v>331.44799711200005</v>
      </c>
      <c r="J22" s="19">
        <v>5.9</v>
      </c>
      <c r="K22" s="19">
        <v>6.73</v>
      </c>
      <c r="L22" s="19">
        <v>0</v>
      </c>
      <c r="M22" s="19">
        <v>0</v>
      </c>
      <c r="N22" s="19">
        <v>2.81</v>
      </c>
      <c r="O22" s="19">
        <v>14.96</v>
      </c>
      <c r="P22" s="19">
        <v>1.96</v>
      </c>
      <c r="Q22" s="19">
        <v>0</v>
      </c>
      <c r="R22" s="19">
        <v>0</v>
      </c>
      <c r="S22" s="19">
        <v>0.28999999999999998</v>
      </c>
      <c r="T22" s="19">
        <v>2.75</v>
      </c>
      <c r="U22" s="19">
        <v>240.66</v>
      </c>
      <c r="V22" s="19">
        <v>605.54999999999995</v>
      </c>
      <c r="W22" s="19">
        <v>29.37</v>
      </c>
      <c r="X22" s="19">
        <v>37.840000000000003</v>
      </c>
      <c r="Y22" s="19">
        <v>183.77</v>
      </c>
      <c r="Z22" s="19">
        <v>2.0299999999999998</v>
      </c>
      <c r="AA22" s="19">
        <v>25.73</v>
      </c>
      <c r="AB22" s="19">
        <v>1347.36</v>
      </c>
      <c r="AC22" s="19">
        <v>402.32</v>
      </c>
      <c r="AD22" s="19">
        <v>5.31</v>
      </c>
      <c r="AE22" s="19">
        <v>0.12</v>
      </c>
      <c r="AF22" s="19">
        <v>0.17</v>
      </c>
      <c r="AG22" s="19">
        <v>6.44</v>
      </c>
      <c r="AH22" s="19">
        <v>15.01</v>
      </c>
      <c r="AI22" s="19">
        <v>5.26</v>
      </c>
      <c r="AJ22" s="16">
        <v>0</v>
      </c>
      <c r="AK22" s="16">
        <v>801.02</v>
      </c>
      <c r="AL22" s="16">
        <v>653.99</v>
      </c>
      <c r="AM22" s="16">
        <v>1296.48</v>
      </c>
      <c r="AN22" s="16">
        <v>1435.64</v>
      </c>
      <c r="AO22" s="16">
        <v>422.04</v>
      </c>
      <c r="AP22" s="16">
        <v>790.18</v>
      </c>
      <c r="AQ22" s="16">
        <v>276.14999999999998</v>
      </c>
      <c r="AR22" s="16">
        <v>700.35</v>
      </c>
      <c r="AS22" s="16">
        <v>1068.56</v>
      </c>
      <c r="AT22" s="16">
        <v>1227.8699999999999</v>
      </c>
      <c r="AU22" s="16">
        <v>1505.4</v>
      </c>
      <c r="AV22" s="16">
        <v>440.88</v>
      </c>
      <c r="AW22" s="16">
        <v>1240.1500000000001</v>
      </c>
      <c r="AX22" s="16">
        <v>2560.13</v>
      </c>
      <c r="AY22" s="16">
        <v>130.44999999999999</v>
      </c>
      <c r="AZ22" s="16">
        <v>817.71</v>
      </c>
      <c r="BA22" s="16">
        <v>786.68</v>
      </c>
      <c r="BB22" s="16">
        <v>591.99</v>
      </c>
      <c r="BC22" s="16">
        <v>213.26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0.56999999999999995</v>
      </c>
      <c r="BL22" s="16">
        <v>0</v>
      </c>
      <c r="BM22" s="16">
        <v>0.35</v>
      </c>
      <c r="BN22" s="16">
        <v>0.02</v>
      </c>
      <c r="BO22" s="16">
        <v>0.06</v>
      </c>
      <c r="BP22" s="16">
        <v>0</v>
      </c>
      <c r="BQ22" s="16">
        <v>0</v>
      </c>
      <c r="BR22" s="16">
        <v>0</v>
      </c>
      <c r="BS22" s="16">
        <v>2.08</v>
      </c>
      <c r="BT22" s="16">
        <v>0</v>
      </c>
      <c r="BU22" s="16">
        <v>0</v>
      </c>
      <c r="BV22" s="16">
        <v>5.6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224.42</v>
      </c>
      <c r="CC22" s="20"/>
      <c r="CD22" s="20"/>
      <c r="CE22" s="16">
        <v>250.29</v>
      </c>
      <c r="CF22" s="16"/>
      <c r="CG22" s="16">
        <v>27.44</v>
      </c>
      <c r="CH22" s="16">
        <v>15.96</v>
      </c>
      <c r="CI22" s="16">
        <v>21.7</v>
      </c>
      <c r="CJ22" s="16">
        <v>3337.61</v>
      </c>
      <c r="CK22" s="16">
        <v>2129.98</v>
      </c>
      <c r="CL22" s="16">
        <v>2733.79</v>
      </c>
      <c r="CM22" s="16">
        <v>43.89</v>
      </c>
      <c r="CN22" s="16">
        <v>21.73</v>
      </c>
      <c r="CO22" s="16">
        <v>32.83</v>
      </c>
      <c r="CP22" s="16">
        <v>0</v>
      </c>
      <c r="CQ22" s="16">
        <v>0.46</v>
      </c>
      <c r="CR22" s="69"/>
    </row>
    <row r="23" spans="1:96" s="21" customFormat="1" x14ac:dyDescent="0.25">
      <c r="A23" s="17" t="str">
        <f>"7/10"</f>
        <v>7/10</v>
      </c>
      <c r="B23" s="18" t="s">
        <v>113</v>
      </c>
      <c r="C23" s="19" t="str">
        <f>"200"</f>
        <v>200</v>
      </c>
      <c r="D23" s="19">
        <v>0.16</v>
      </c>
      <c r="E23" s="19">
        <v>0</v>
      </c>
      <c r="F23" s="19">
        <v>0.04</v>
      </c>
      <c r="G23" s="19">
        <v>0.04</v>
      </c>
      <c r="H23" s="19">
        <v>12.2</v>
      </c>
      <c r="I23" s="19">
        <v>47.687819999999995</v>
      </c>
      <c r="J23" s="19">
        <v>0</v>
      </c>
      <c r="K23" s="19">
        <v>0</v>
      </c>
      <c r="L23" s="19">
        <v>0</v>
      </c>
      <c r="M23" s="19">
        <v>0</v>
      </c>
      <c r="N23" s="19">
        <v>11.84</v>
      </c>
      <c r="O23" s="19">
        <v>0.02</v>
      </c>
      <c r="P23" s="19">
        <v>0.34</v>
      </c>
      <c r="Q23" s="19">
        <v>0</v>
      </c>
      <c r="R23" s="19">
        <v>0</v>
      </c>
      <c r="S23" s="19">
        <v>0.32</v>
      </c>
      <c r="T23" s="19">
        <v>0.13</v>
      </c>
      <c r="U23" s="19">
        <v>4.0599999999999996</v>
      </c>
      <c r="V23" s="19">
        <v>50.99</v>
      </c>
      <c r="W23" s="19">
        <v>7.47</v>
      </c>
      <c r="X23" s="19">
        <v>4.9400000000000004</v>
      </c>
      <c r="Y23" s="19">
        <v>5.58</v>
      </c>
      <c r="Z23" s="19">
        <v>0.13</v>
      </c>
      <c r="AA23" s="19">
        <v>0</v>
      </c>
      <c r="AB23" s="19">
        <v>18</v>
      </c>
      <c r="AC23" s="19">
        <v>3.4</v>
      </c>
      <c r="AD23" s="19">
        <v>0.06</v>
      </c>
      <c r="AE23" s="19">
        <v>0.01</v>
      </c>
      <c r="AF23" s="19">
        <v>0.01</v>
      </c>
      <c r="AG23" s="19">
        <v>7.0000000000000007E-2</v>
      </c>
      <c r="AH23" s="19">
        <v>0.1</v>
      </c>
      <c r="AI23" s="19">
        <v>1.2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226.89</v>
      </c>
      <c r="CC23" s="20"/>
      <c r="CD23" s="20"/>
      <c r="CE23" s="16">
        <v>3</v>
      </c>
      <c r="CF23" s="16"/>
      <c r="CG23" s="16">
        <v>3.59</v>
      </c>
      <c r="CH23" s="16">
        <v>3.59</v>
      </c>
      <c r="CI23" s="16">
        <v>3.59</v>
      </c>
      <c r="CJ23" s="16">
        <v>408.75</v>
      </c>
      <c r="CK23" s="16">
        <v>156.44999999999999</v>
      </c>
      <c r="CL23" s="16">
        <v>282.60000000000002</v>
      </c>
      <c r="CM23" s="16">
        <v>38.22</v>
      </c>
      <c r="CN23" s="16">
        <v>22.7</v>
      </c>
      <c r="CO23" s="16">
        <v>30.46</v>
      </c>
      <c r="CP23" s="16">
        <v>10</v>
      </c>
      <c r="CQ23" s="16">
        <v>0</v>
      </c>
      <c r="CR23" s="69"/>
    </row>
    <row r="24" spans="1:96" s="16" customFormat="1" x14ac:dyDescent="0.25">
      <c r="A24" s="17" t="str">
        <f>"1/1"</f>
        <v>1/1</v>
      </c>
      <c r="B24" s="18" t="s">
        <v>114</v>
      </c>
      <c r="C24" s="19" t="str">
        <f>"60"</f>
        <v>60</v>
      </c>
      <c r="D24" s="19">
        <v>1.82</v>
      </c>
      <c r="E24" s="19">
        <v>0</v>
      </c>
      <c r="F24" s="19">
        <v>2.4700000000000002</v>
      </c>
      <c r="G24" s="19">
        <v>2.4700000000000002</v>
      </c>
      <c r="H24" s="19">
        <v>6.7</v>
      </c>
      <c r="I24" s="19">
        <v>50.523311999999997</v>
      </c>
      <c r="J24" s="19">
        <v>0.3</v>
      </c>
      <c r="K24" s="19">
        <v>1.56</v>
      </c>
      <c r="L24" s="19">
        <v>0</v>
      </c>
      <c r="M24" s="19">
        <v>0</v>
      </c>
      <c r="N24" s="19">
        <v>1.94</v>
      </c>
      <c r="O24" s="19">
        <v>1.88</v>
      </c>
      <c r="P24" s="19">
        <v>2.88</v>
      </c>
      <c r="Q24" s="19">
        <v>0</v>
      </c>
      <c r="R24" s="19">
        <v>0</v>
      </c>
      <c r="S24" s="19">
        <v>0.06</v>
      </c>
      <c r="T24" s="19">
        <v>0.76</v>
      </c>
      <c r="U24" s="19">
        <v>211.68</v>
      </c>
      <c r="V24" s="19">
        <v>58.21</v>
      </c>
      <c r="W24" s="19">
        <v>11.76</v>
      </c>
      <c r="X24" s="19">
        <v>12.35</v>
      </c>
      <c r="Y24" s="19">
        <v>36.5</v>
      </c>
      <c r="Z24" s="19">
        <v>0.41</v>
      </c>
      <c r="AA24" s="19">
        <v>0</v>
      </c>
      <c r="AB24" s="19">
        <v>176.4</v>
      </c>
      <c r="AC24" s="19">
        <v>30</v>
      </c>
      <c r="AD24" s="19">
        <v>1.18</v>
      </c>
      <c r="AE24" s="19">
        <v>0.06</v>
      </c>
      <c r="AF24" s="19">
        <v>0.03</v>
      </c>
      <c r="AG24" s="19">
        <v>0.41</v>
      </c>
      <c r="AH24" s="19">
        <v>0.78</v>
      </c>
      <c r="AI24" s="19">
        <v>5.88</v>
      </c>
      <c r="AJ24" s="16">
        <v>0</v>
      </c>
      <c r="AK24" s="16">
        <v>94.08</v>
      </c>
      <c r="AL24" s="16">
        <v>82.32</v>
      </c>
      <c r="AM24" s="16">
        <v>135.24</v>
      </c>
      <c r="AN24" s="16">
        <v>135.24</v>
      </c>
      <c r="AO24" s="16">
        <v>17.64</v>
      </c>
      <c r="AP24" s="16">
        <v>88.2</v>
      </c>
      <c r="AQ24" s="16">
        <v>21.17</v>
      </c>
      <c r="AR24" s="16">
        <v>76.44</v>
      </c>
      <c r="AS24" s="16">
        <v>82.32</v>
      </c>
      <c r="AT24" s="16">
        <v>201.68</v>
      </c>
      <c r="AU24" s="16">
        <v>276.36</v>
      </c>
      <c r="AV24" s="16">
        <v>37.630000000000003</v>
      </c>
      <c r="AW24" s="16">
        <v>94.08</v>
      </c>
      <c r="AX24" s="16">
        <v>205.8</v>
      </c>
      <c r="AY24" s="16">
        <v>0</v>
      </c>
      <c r="AZ24" s="16">
        <v>89.96</v>
      </c>
      <c r="BA24" s="16">
        <v>95.84</v>
      </c>
      <c r="BB24" s="16">
        <v>58.8</v>
      </c>
      <c r="BC24" s="16">
        <v>17.05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0.15</v>
      </c>
      <c r="BL24" s="16">
        <v>0</v>
      </c>
      <c r="BM24" s="16">
        <v>0.1</v>
      </c>
      <c r="BN24" s="16">
        <v>0.01</v>
      </c>
      <c r="BO24" s="16">
        <v>0.02</v>
      </c>
      <c r="BP24" s="16">
        <v>0</v>
      </c>
      <c r="BQ24" s="16">
        <v>0</v>
      </c>
      <c r="BR24" s="16">
        <v>0</v>
      </c>
      <c r="BS24" s="16">
        <v>0.56000000000000005</v>
      </c>
      <c r="BT24" s="16">
        <v>0</v>
      </c>
      <c r="BU24" s="16">
        <v>0</v>
      </c>
      <c r="BV24" s="16">
        <v>1.39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50.34</v>
      </c>
      <c r="CC24" s="20"/>
      <c r="CD24" s="20"/>
      <c r="CE24" s="16">
        <v>29.4</v>
      </c>
      <c r="CG24" s="16">
        <v>4.9000000000000004</v>
      </c>
      <c r="CH24" s="16">
        <v>1.22</v>
      </c>
      <c r="CI24" s="16">
        <v>3.06</v>
      </c>
      <c r="CJ24" s="16">
        <v>514.79999999999995</v>
      </c>
      <c r="CK24" s="16">
        <v>121.97</v>
      </c>
      <c r="CL24" s="16">
        <v>318.38</v>
      </c>
      <c r="CM24" s="16">
        <v>10.07</v>
      </c>
      <c r="CN24" s="16">
        <v>8.07</v>
      </c>
      <c r="CO24" s="16">
        <v>9.07</v>
      </c>
      <c r="CP24" s="16">
        <v>0</v>
      </c>
      <c r="CQ24" s="16">
        <v>0</v>
      </c>
      <c r="CR24" s="70"/>
    </row>
    <row r="25" spans="1:96" s="22" customFormat="1" x14ac:dyDescent="0.25">
      <c r="A25" s="73"/>
      <c r="B25" s="74" t="s">
        <v>115</v>
      </c>
      <c r="C25" s="75"/>
      <c r="D25" s="75">
        <v>25.3</v>
      </c>
      <c r="E25" s="75">
        <v>16.73</v>
      </c>
      <c r="F25" s="75">
        <v>27.55</v>
      </c>
      <c r="G25" s="75">
        <v>16.989999999999998</v>
      </c>
      <c r="H25" s="75">
        <v>74.33</v>
      </c>
      <c r="I25" s="75">
        <v>629.61</v>
      </c>
      <c r="J25" s="75">
        <v>7.25</v>
      </c>
      <c r="K25" s="75">
        <v>10.89</v>
      </c>
      <c r="L25" s="75">
        <v>0</v>
      </c>
      <c r="M25" s="75">
        <v>0</v>
      </c>
      <c r="N25" s="75">
        <v>24.04</v>
      </c>
      <c r="O25" s="75">
        <v>40.49</v>
      </c>
      <c r="P25" s="75">
        <v>9.7899999999999991</v>
      </c>
      <c r="Q25" s="75">
        <v>0</v>
      </c>
      <c r="R25" s="75">
        <v>0</v>
      </c>
      <c r="S25" s="75">
        <v>1.17</v>
      </c>
      <c r="T25" s="75">
        <v>6.26</v>
      </c>
      <c r="U25" s="75">
        <v>824.45</v>
      </c>
      <c r="V25" s="75">
        <v>1131.02</v>
      </c>
      <c r="W25" s="75">
        <v>89.04</v>
      </c>
      <c r="X25" s="75">
        <v>90.61</v>
      </c>
      <c r="Y25" s="75">
        <v>322.17</v>
      </c>
      <c r="Z25" s="75">
        <v>4.79</v>
      </c>
      <c r="AA25" s="75">
        <v>28.76</v>
      </c>
      <c r="AB25" s="75">
        <v>2322.7199999999998</v>
      </c>
      <c r="AC25" s="75">
        <v>603.53</v>
      </c>
      <c r="AD25" s="75">
        <v>8.8800000000000008</v>
      </c>
      <c r="AE25" s="75">
        <v>0.28999999999999998</v>
      </c>
      <c r="AF25" s="75">
        <v>0.27</v>
      </c>
      <c r="AG25" s="75">
        <v>7.66</v>
      </c>
      <c r="AH25" s="75">
        <v>17.5</v>
      </c>
      <c r="AI25" s="75">
        <v>17.8</v>
      </c>
      <c r="AJ25" s="76">
        <v>0</v>
      </c>
      <c r="AK25" s="76">
        <v>1142.48</v>
      </c>
      <c r="AL25" s="76">
        <v>959.95</v>
      </c>
      <c r="AM25" s="76">
        <v>1793.3</v>
      </c>
      <c r="AN25" s="76">
        <v>1819.24</v>
      </c>
      <c r="AO25" s="76">
        <v>525.92999999999995</v>
      </c>
      <c r="AP25" s="76">
        <v>1060.51</v>
      </c>
      <c r="AQ25" s="76">
        <v>360.93</v>
      </c>
      <c r="AR25" s="76">
        <v>1036.79</v>
      </c>
      <c r="AS25" s="76">
        <v>1382.15</v>
      </c>
      <c r="AT25" s="76">
        <v>1722.99</v>
      </c>
      <c r="AU25" s="76">
        <v>2259.59</v>
      </c>
      <c r="AV25" s="76">
        <v>589.53</v>
      </c>
      <c r="AW25" s="76">
        <v>1556.61</v>
      </c>
      <c r="AX25" s="76">
        <v>4018.79</v>
      </c>
      <c r="AY25" s="76">
        <v>130.44999999999999</v>
      </c>
      <c r="AZ25" s="76">
        <v>1272.5899999999999</v>
      </c>
      <c r="BA25" s="76">
        <v>1111.29</v>
      </c>
      <c r="BB25" s="76">
        <v>811.83</v>
      </c>
      <c r="BC25" s="76">
        <v>325.93</v>
      </c>
      <c r="BD25" s="76">
        <v>0</v>
      </c>
      <c r="BE25" s="76">
        <v>0</v>
      </c>
      <c r="BF25" s="76">
        <v>0</v>
      </c>
      <c r="BG25" s="76">
        <v>0</v>
      </c>
      <c r="BH25" s="76">
        <v>0</v>
      </c>
      <c r="BI25" s="76">
        <v>0</v>
      </c>
      <c r="BJ25" s="76">
        <v>0</v>
      </c>
      <c r="BK25" s="76">
        <v>1.02</v>
      </c>
      <c r="BL25" s="76">
        <v>0</v>
      </c>
      <c r="BM25" s="76">
        <v>0.6</v>
      </c>
      <c r="BN25" s="76">
        <v>0.05</v>
      </c>
      <c r="BO25" s="76">
        <v>0.1</v>
      </c>
      <c r="BP25" s="76">
        <v>0</v>
      </c>
      <c r="BQ25" s="76">
        <v>0</v>
      </c>
      <c r="BR25" s="76">
        <v>0.01</v>
      </c>
      <c r="BS25" s="76">
        <v>3.57</v>
      </c>
      <c r="BT25" s="76">
        <v>0</v>
      </c>
      <c r="BU25" s="76">
        <v>0</v>
      </c>
      <c r="BV25" s="76">
        <v>9.58</v>
      </c>
      <c r="BW25" s="76">
        <v>0.03</v>
      </c>
      <c r="BX25" s="76">
        <v>0</v>
      </c>
      <c r="BY25" s="76">
        <v>0</v>
      </c>
      <c r="BZ25" s="76">
        <v>0</v>
      </c>
      <c r="CA25" s="76">
        <v>0</v>
      </c>
      <c r="CB25" s="76">
        <v>775.45</v>
      </c>
      <c r="CC25" s="72"/>
      <c r="CD25" s="72">
        <f>$I$25/$I$33*100</f>
        <v>46.637777777777778</v>
      </c>
      <c r="CE25" s="76">
        <v>415.88</v>
      </c>
      <c r="CF25" s="76"/>
      <c r="CG25" s="76">
        <v>75.33</v>
      </c>
      <c r="CH25" s="76">
        <v>54.09</v>
      </c>
      <c r="CI25" s="76">
        <v>64.709999999999994</v>
      </c>
      <c r="CJ25" s="76">
        <v>12663.72</v>
      </c>
      <c r="CK25" s="76">
        <v>5642.64</v>
      </c>
      <c r="CL25" s="76">
        <v>9153.18</v>
      </c>
      <c r="CM25" s="76">
        <v>194.07</v>
      </c>
      <c r="CN25" s="76">
        <v>132.26</v>
      </c>
      <c r="CO25" s="76">
        <v>163.19</v>
      </c>
      <c r="CP25" s="76">
        <v>11.04</v>
      </c>
      <c r="CQ25" s="76">
        <v>0.86</v>
      </c>
    </row>
    <row r="26" spans="1:96" x14ac:dyDescent="0.25">
      <c r="A26" s="17"/>
      <c r="B26" s="71" t="s">
        <v>116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20"/>
      <c r="CD26" s="20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</row>
    <row r="27" spans="1:96" s="21" customFormat="1" x14ac:dyDescent="0.25">
      <c r="A27" s="17" t="str">
        <f>"8/15"</f>
        <v>8/15</v>
      </c>
      <c r="B27" s="18" t="s">
        <v>102</v>
      </c>
      <c r="C27" s="19" t="str">
        <f>"20"</f>
        <v>20</v>
      </c>
      <c r="D27" s="19">
        <v>1.32</v>
      </c>
      <c r="E27" s="19">
        <v>0</v>
      </c>
      <c r="F27" s="19">
        <v>0.13</v>
      </c>
      <c r="G27" s="19">
        <v>0.13</v>
      </c>
      <c r="H27" s="19">
        <v>9.3800000000000008</v>
      </c>
      <c r="I27" s="19">
        <v>44.780199999999994</v>
      </c>
      <c r="J27" s="19">
        <v>0</v>
      </c>
      <c r="K27" s="19">
        <v>0</v>
      </c>
      <c r="L27" s="19">
        <v>0</v>
      </c>
      <c r="M27" s="19">
        <v>0</v>
      </c>
      <c r="N27" s="19">
        <v>0.22</v>
      </c>
      <c r="O27" s="19">
        <v>9.1199999999999992</v>
      </c>
      <c r="P27" s="19">
        <v>0.04</v>
      </c>
      <c r="Q27" s="19">
        <v>0</v>
      </c>
      <c r="R27" s="19">
        <v>0</v>
      </c>
      <c r="S27" s="19">
        <v>0</v>
      </c>
      <c r="T27" s="19">
        <v>0.36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6">
        <v>0</v>
      </c>
      <c r="AK27" s="16">
        <v>63.86</v>
      </c>
      <c r="AL27" s="16">
        <v>66.47</v>
      </c>
      <c r="AM27" s="16">
        <v>101.79</v>
      </c>
      <c r="AN27" s="16">
        <v>33.76</v>
      </c>
      <c r="AO27" s="16">
        <v>20.010000000000002</v>
      </c>
      <c r="AP27" s="16">
        <v>40.020000000000003</v>
      </c>
      <c r="AQ27" s="16">
        <v>15.14</v>
      </c>
      <c r="AR27" s="16">
        <v>72.38</v>
      </c>
      <c r="AS27" s="16">
        <v>44.89</v>
      </c>
      <c r="AT27" s="16">
        <v>62.64</v>
      </c>
      <c r="AU27" s="16">
        <v>51.68</v>
      </c>
      <c r="AV27" s="16">
        <v>27.14</v>
      </c>
      <c r="AW27" s="16">
        <v>48.02</v>
      </c>
      <c r="AX27" s="16">
        <v>401.59</v>
      </c>
      <c r="AY27" s="16">
        <v>0</v>
      </c>
      <c r="AZ27" s="16">
        <v>130.85</v>
      </c>
      <c r="BA27" s="16">
        <v>56.9</v>
      </c>
      <c r="BB27" s="16">
        <v>37.76</v>
      </c>
      <c r="BC27" s="16">
        <v>29.93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0.02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0.01</v>
      </c>
      <c r="BT27" s="16">
        <v>0</v>
      </c>
      <c r="BU27" s="16">
        <v>0</v>
      </c>
      <c r="BV27" s="16">
        <v>0.06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7.82</v>
      </c>
      <c r="CC27" s="20"/>
      <c r="CD27" s="20"/>
      <c r="CE27" s="16">
        <v>0</v>
      </c>
      <c r="CF27" s="16"/>
      <c r="CG27" s="16">
        <v>0</v>
      </c>
      <c r="CH27" s="16">
        <v>0</v>
      </c>
      <c r="CI27" s="16">
        <v>0</v>
      </c>
      <c r="CJ27" s="16">
        <v>2850</v>
      </c>
      <c r="CK27" s="16">
        <v>1098</v>
      </c>
      <c r="CL27" s="16">
        <v>1974</v>
      </c>
      <c r="CM27" s="16">
        <v>22.8</v>
      </c>
      <c r="CN27" s="16">
        <v>22.8</v>
      </c>
      <c r="CO27" s="16">
        <v>22.8</v>
      </c>
      <c r="CP27" s="16">
        <v>0</v>
      </c>
      <c r="CQ27" s="16">
        <v>0</v>
      </c>
      <c r="CR27" s="69"/>
    </row>
    <row r="28" spans="1:96" s="21" customFormat="1" x14ac:dyDescent="0.25">
      <c r="A28" s="17" t="str">
        <f>"-"</f>
        <v>-</v>
      </c>
      <c r="B28" s="18" t="s">
        <v>117</v>
      </c>
      <c r="C28" s="19" t="str">
        <f>"15"</f>
        <v>15</v>
      </c>
      <c r="D28" s="19">
        <v>0.06</v>
      </c>
      <c r="E28" s="19">
        <v>0</v>
      </c>
      <c r="F28" s="19">
        <v>0</v>
      </c>
      <c r="G28" s="19">
        <v>0</v>
      </c>
      <c r="H28" s="19">
        <v>9.9</v>
      </c>
      <c r="I28" s="19">
        <v>37.724999999999994</v>
      </c>
      <c r="J28" s="19">
        <v>0</v>
      </c>
      <c r="K28" s="19">
        <v>0</v>
      </c>
      <c r="L28" s="19">
        <v>0</v>
      </c>
      <c r="M28" s="19">
        <v>0</v>
      </c>
      <c r="N28" s="19">
        <v>9.75</v>
      </c>
      <c r="O28" s="19">
        <v>0</v>
      </c>
      <c r="P28" s="19">
        <v>0.15</v>
      </c>
      <c r="Q28" s="19">
        <v>0</v>
      </c>
      <c r="R28" s="19">
        <v>0</v>
      </c>
      <c r="S28" s="19">
        <v>0.05</v>
      </c>
      <c r="T28" s="19">
        <v>0.06</v>
      </c>
      <c r="U28" s="19">
        <v>0.15</v>
      </c>
      <c r="V28" s="19">
        <v>19.350000000000001</v>
      </c>
      <c r="W28" s="19">
        <v>2.1</v>
      </c>
      <c r="X28" s="19">
        <v>1.05</v>
      </c>
      <c r="Y28" s="19">
        <v>1.35</v>
      </c>
      <c r="Z28" s="19">
        <v>0.2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0.02</v>
      </c>
      <c r="AH28" s="19">
        <v>0.03</v>
      </c>
      <c r="AI28" s="19">
        <v>0.08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4.9400000000000004</v>
      </c>
      <c r="CC28" s="20"/>
      <c r="CD28" s="20"/>
      <c r="CE28" s="16">
        <v>0</v>
      </c>
      <c r="CF28" s="16"/>
      <c r="CG28" s="16">
        <v>1.2</v>
      </c>
      <c r="CH28" s="16">
        <v>1.2</v>
      </c>
      <c r="CI28" s="16">
        <v>1.2</v>
      </c>
      <c r="CJ28" s="16">
        <v>1944</v>
      </c>
      <c r="CK28" s="16">
        <v>1242</v>
      </c>
      <c r="CL28" s="16">
        <v>1593</v>
      </c>
      <c r="CM28" s="16">
        <v>1.2</v>
      </c>
      <c r="CN28" s="16">
        <v>1.2</v>
      </c>
      <c r="CO28" s="16">
        <v>1.2</v>
      </c>
      <c r="CP28" s="16">
        <v>0</v>
      </c>
      <c r="CQ28" s="16">
        <v>0</v>
      </c>
      <c r="CR28" s="69"/>
    </row>
    <row r="29" spans="1:96" s="21" customFormat="1" ht="47.25" x14ac:dyDescent="0.25">
      <c r="A29" s="17" t="str">
        <f>"58/3"</f>
        <v>58/3</v>
      </c>
      <c r="B29" s="18" t="s">
        <v>118</v>
      </c>
      <c r="C29" s="19" t="str">
        <f>"180"</f>
        <v>180</v>
      </c>
      <c r="D29" s="19">
        <v>4.26</v>
      </c>
      <c r="E29" s="19">
        <v>0.91</v>
      </c>
      <c r="F29" s="19">
        <v>6.01</v>
      </c>
      <c r="G29" s="19">
        <v>5.73</v>
      </c>
      <c r="H29" s="19">
        <v>27.81</v>
      </c>
      <c r="I29" s="19">
        <v>171.87005924999997</v>
      </c>
      <c r="J29" s="19">
        <v>1.08</v>
      </c>
      <c r="K29" s="19">
        <v>3.51</v>
      </c>
      <c r="L29" s="19">
        <v>0</v>
      </c>
      <c r="M29" s="19">
        <v>0</v>
      </c>
      <c r="N29" s="19">
        <v>16.7</v>
      </c>
      <c r="O29" s="19">
        <v>6.21</v>
      </c>
      <c r="P29" s="19">
        <v>4.9000000000000004</v>
      </c>
      <c r="Q29" s="19">
        <v>0</v>
      </c>
      <c r="R29" s="19">
        <v>0</v>
      </c>
      <c r="S29" s="19">
        <v>0.67</v>
      </c>
      <c r="T29" s="19">
        <v>2.15</v>
      </c>
      <c r="U29" s="19">
        <v>78.319999999999993</v>
      </c>
      <c r="V29" s="19">
        <v>366.74</v>
      </c>
      <c r="W29" s="19">
        <v>53.06</v>
      </c>
      <c r="X29" s="19">
        <v>67.42</v>
      </c>
      <c r="Y29" s="19">
        <v>118.45</v>
      </c>
      <c r="Z29" s="19">
        <v>1.65</v>
      </c>
      <c r="AA29" s="19">
        <v>11.88</v>
      </c>
      <c r="AB29" s="19">
        <v>18148.21</v>
      </c>
      <c r="AC29" s="19">
        <v>3800.69</v>
      </c>
      <c r="AD29" s="19">
        <v>3.37</v>
      </c>
      <c r="AE29" s="19">
        <v>0.1</v>
      </c>
      <c r="AF29" s="19">
        <v>0.14000000000000001</v>
      </c>
      <c r="AG29" s="19">
        <v>1.62</v>
      </c>
      <c r="AH29" s="19">
        <v>2.68</v>
      </c>
      <c r="AI29" s="19">
        <v>3.78</v>
      </c>
      <c r="AJ29" s="16">
        <v>0</v>
      </c>
      <c r="AK29" s="16">
        <v>173.1</v>
      </c>
      <c r="AL29" s="16">
        <v>140.56</v>
      </c>
      <c r="AM29" s="16">
        <v>223.91</v>
      </c>
      <c r="AN29" s="16">
        <v>170.94</v>
      </c>
      <c r="AO29" s="16">
        <v>61.92</v>
      </c>
      <c r="AP29" s="16">
        <v>129.99</v>
      </c>
      <c r="AQ29" s="16">
        <v>37.93</v>
      </c>
      <c r="AR29" s="16">
        <v>142.47999999999999</v>
      </c>
      <c r="AS29" s="16">
        <v>171.53</v>
      </c>
      <c r="AT29" s="16">
        <v>170.27</v>
      </c>
      <c r="AU29" s="16">
        <v>376.13</v>
      </c>
      <c r="AV29" s="16">
        <v>71.58</v>
      </c>
      <c r="AW29" s="16">
        <v>116.43</v>
      </c>
      <c r="AX29" s="16">
        <v>769.47</v>
      </c>
      <c r="AY29" s="16">
        <v>0.95</v>
      </c>
      <c r="AZ29" s="16">
        <v>151.82</v>
      </c>
      <c r="BA29" s="16">
        <v>165.5</v>
      </c>
      <c r="BB29" s="16">
        <v>90.87</v>
      </c>
      <c r="BC29" s="16">
        <v>58.26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0.3</v>
      </c>
      <c r="BL29" s="16">
        <v>0</v>
      </c>
      <c r="BM29" s="16">
        <v>0.19</v>
      </c>
      <c r="BN29" s="16">
        <v>0.01</v>
      </c>
      <c r="BO29" s="16">
        <v>0.03</v>
      </c>
      <c r="BP29" s="16">
        <v>0</v>
      </c>
      <c r="BQ29" s="16">
        <v>0</v>
      </c>
      <c r="BR29" s="16">
        <v>0</v>
      </c>
      <c r="BS29" s="16">
        <v>1.1299999999999999</v>
      </c>
      <c r="BT29" s="16">
        <v>0</v>
      </c>
      <c r="BU29" s="16">
        <v>0</v>
      </c>
      <c r="BV29" s="16">
        <v>3.19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204.98</v>
      </c>
      <c r="CC29" s="20"/>
      <c r="CD29" s="20"/>
      <c r="CE29" s="16">
        <v>3036.58</v>
      </c>
      <c r="CF29" s="16"/>
      <c r="CG29" s="16">
        <v>8.89</v>
      </c>
      <c r="CH29" s="16">
        <v>8.24</v>
      </c>
      <c r="CI29" s="16">
        <v>8.56</v>
      </c>
      <c r="CJ29" s="16">
        <v>1624.9</v>
      </c>
      <c r="CK29" s="16">
        <v>533.9</v>
      </c>
      <c r="CL29" s="16">
        <v>1079.4000000000001</v>
      </c>
      <c r="CM29" s="16">
        <v>8.14</v>
      </c>
      <c r="CN29" s="16">
        <v>5.54</v>
      </c>
      <c r="CO29" s="16">
        <v>6.84</v>
      </c>
      <c r="CP29" s="16">
        <v>5.4</v>
      </c>
      <c r="CQ29" s="16">
        <v>0</v>
      </c>
      <c r="CR29" s="69"/>
    </row>
    <row r="30" spans="1:96" s="16" customFormat="1" x14ac:dyDescent="0.25">
      <c r="A30" s="17" t="str">
        <f>"27/10"</f>
        <v>27/10</v>
      </c>
      <c r="B30" s="18" t="s">
        <v>119</v>
      </c>
      <c r="C30" s="19" t="str">
        <f>"200"</f>
        <v>200</v>
      </c>
      <c r="D30" s="19">
        <v>0.08</v>
      </c>
      <c r="E30" s="19">
        <v>0</v>
      </c>
      <c r="F30" s="19">
        <v>0.02</v>
      </c>
      <c r="G30" s="19">
        <v>0.02</v>
      </c>
      <c r="H30" s="19">
        <v>4.95</v>
      </c>
      <c r="I30" s="19">
        <v>19.219472</v>
      </c>
      <c r="J30" s="19">
        <v>0</v>
      </c>
      <c r="K30" s="19">
        <v>0</v>
      </c>
      <c r="L30" s="19">
        <v>0</v>
      </c>
      <c r="M30" s="19">
        <v>0</v>
      </c>
      <c r="N30" s="19">
        <v>4.91</v>
      </c>
      <c r="O30" s="19">
        <v>0</v>
      </c>
      <c r="P30" s="19">
        <v>0.04</v>
      </c>
      <c r="Q30" s="19">
        <v>0</v>
      </c>
      <c r="R30" s="19">
        <v>0</v>
      </c>
      <c r="S30" s="19">
        <v>0</v>
      </c>
      <c r="T30" s="19">
        <v>0.03</v>
      </c>
      <c r="U30" s="19">
        <v>0.05</v>
      </c>
      <c r="V30" s="19">
        <v>0.15</v>
      </c>
      <c r="W30" s="19">
        <v>0.15</v>
      </c>
      <c r="X30" s="19">
        <v>0</v>
      </c>
      <c r="Y30" s="19">
        <v>0</v>
      </c>
      <c r="Z30" s="19">
        <v>0.01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200.04</v>
      </c>
      <c r="CC30" s="20"/>
      <c r="CD30" s="20"/>
      <c r="CE30" s="16">
        <v>0</v>
      </c>
      <c r="CG30" s="16">
        <v>4.1100000000000003</v>
      </c>
      <c r="CH30" s="16">
        <v>4.1100000000000003</v>
      </c>
      <c r="CI30" s="16">
        <v>4.1100000000000003</v>
      </c>
      <c r="CJ30" s="16">
        <v>455.46</v>
      </c>
      <c r="CK30" s="16">
        <v>182.28</v>
      </c>
      <c r="CL30" s="16">
        <v>318.87</v>
      </c>
      <c r="CM30" s="16">
        <v>44.1</v>
      </c>
      <c r="CN30" s="16">
        <v>26.07</v>
      </c>
      <c r="CO30" s="16">
        <v>35.08</v>
      </c>
      <c r="CP30" s="16">
        <v>5</v>
      </c>
      <c r="CQ30" s="16">
        <v>0</v>
      </c>
      <c r="CR30" s="70"/>
    </row>
    <row r="31" spans="1:96" s="22" customFormat="1" ht="31.5" x14ac:dyDescent="0.25">
      <c r="A31" s="73"/>
      <c r="B31" s="74" t="s">
        <v>120</v>
      </c>
      <c r="C31" s="75"/>
      <c r="D31" s="75">
        <v>5.72</v>
      </c>
      <c r="E31" s="75">
        <v>0.91</v>
      </c>
      <c r="F31" s="75">
        <v>6.16</v>
      </c>
      <c r="G31" s="75">
        <v>5.88</v>
      </c>
      <c r="H31" s="75">
        <v>52.04</v>
      </c>
      <c r="I31" s="75">
        <v>273.58999999999997</v>
      </c>
      <c r="J31" s="75">
        <v>1.08</v>
      </c>
      <c r="K31" s="75">
        <v>3.51</v>
      </c>
      <c r="L31" s="75">
        <v>0</v>
      </c>
      <c r="M31" s="75">
        <v>0</v>
      </c>
      <c r="N31" s="75">
        <v>31.58</v>
      </c>
      <c r="O31" s="75">
        <v>15.33</v>
      </c>
      <c r="P31" s="75">
        <v>5.13</v>
      </c>
      <c r="Q31" s="75">
        <v>0</v>
      </c>
      <c r="R31" s="75">
        <v>0</v>
      </c>
      <c r="S31" s="75">
        <v>0.71</v>
      </c>
      <c r="T31" s="75">
        <v>2.6</v>
      </c>
      <c r="U31" s="75">
        <v>78.52</v>
      </c>
      <c r="V31" s="75">
        <v>386.23</v>
      </c>
      <c r="W31" s="75">
        <v>55.3</v>
      </c>
      <c r="X31" s="75">
        <v>68.47</v>
      </c>
      <c r="Y31" s="75">
        <v>119.8</v>
      </c>
      <c r="Z31" s="75">
        <v>1.86</v>
      </c>
      <c r="AA31" s="75">
        <v>11.88</v>
      </c>
      <c r="AB31" s="75">
        <v>18148.21</v>
      </c>
      <c r="AC31" s="75">
        <v>3800.69</v>
      </c>
      <c r="AD31" s="75">
        <v>3.37</v>
      </c>
      <c r="AE31" s="75">
        <v>0.1</v>
      </c>
      <c r="AF31" s="75">
        <v>0.14000000000000001</v>
      </c>
      <c r="AG31" s="75">
        <v>1.64</v>
      </c>
      <c r="AH31" s="75">
        <v>2.71</v>
      </c>
      <c r="AI31" s="75">
        <v>3.86</v>
      </c>
      <c r="AJ31" s="76">
        <v>0</v>
      </c>
      <c r="AK31" s="76">
        <v>236.96</v>
      </c>
      <c r="AL31" s="76">
        <v>207.03</v>
      </c>
      <c r="AM31" s="76">
        <v>325.7</v>
      </c>
      <c r="AN31" s="76">
        <v>204.69</v>
      </c>
      <c r="AO31" s="76">
        <v>81.93</v>
      </c>
      <c r="AP31" s="76">
        <v>170.01</v>
      </c>
      <c r="AQ31" s="76">
        <v>53.06</v>
      </c>
      <c r="AR31" s="76">
        <v>214.87</v>
      </c>
      <c r="AS31" s="76">
        <v>216.43</v>
      </c>
      <c r="AT31" s="76">
        <v>232.91</v>
      </c>
      <c r="AU31" s="76">
        <v>427.81</v>
      </c>
      <c r="AV31" s="76">
        <v>98.72</v>
      </c>
      <c r="AW31" s="76">
        <v>164.45</v>
      </c>
      <c r="AX31" s="76">
        <v>1171.06</v>
      </c>
      <c r="AY31" s="76">
        <v>0.95</v>
      </c>
      <c r="AZ31" s="76">
        <v>282.67</v>
      </c>
      <c r="BA31" s="76">
        <v>222.4</v>
      </c>
      <c r="BB31" s="76">
        <v>128.63</v>
      </c>
      <c r="BC31" s="76">
        <v>88.18</v>
      </c>
      <c r="BD31" s="76">
        <v>0</v>
      </c>
      <c r="BE31" s="76">
        <v>0</v>
      </c>
      <c r="BF31" s="76">
        <v>0</v>
      </c>
      <c r="BG31" s="76">
        <v>0</v>
      </c>
      <c r="BH31" s="76">
        <v>0</v>
      </c>
      <c r="BI31" s="76">
        <v>0</v>
      </c>
      <c r="BJ31" s="76">
        <v>0</v>
      </c>
      <c r="BK31" s="76">
        <v>0.31</v>
      </c>
      <c r="BL31" s="76">
        <v>0</v>
      </c>
      <c r="BM31" s="76">
        <v>0.2</v>
      </c>
      <c r="BN31" s="76">
        <v>0.01</v>
      </c>
      <c r="BO31" s="76">
        <v>0.03</v>
      </c>
      <c r="BP31" s="76">
        <v>0</v>
      </c>
      <c r="BQ31" s="76">
        <v>0</v>
      </c>
      <c r="BR31" s="76">
        <v>0</v>
      </c>
      <c r="BS31" s="76">
        <v>1.1399999999999999</v>
      </c>
      <c r="BT31" s="76">
        <v>0</v>
      </c>
      <c r="BU31" s="76">
        <v>0</v>
      </c>
      <c r="BV31" s="76">
        <v>3.24</v>
      </c>
      <c r="BW31" s="76">
        <v>0</v>
      </c>
      <c r="BX31" s="76">
        <v>0</v>
      </c>
      <c r="BY31" s="76">
        <v>0</v>
      </c>
      <c r="BZ31" s="76">
        <v>0</v>
      </c>
      <c r="CA31" s="76">
        <v>0</v>
      </c>
      <c r="CB31" s="76">
        <v>417.77</v>
      </c>
      <c r="CC31" s="72"/>
      <c r="CD31" s="72">
        <f>$I$31/$I$33*100</f>
        <v>20.265925925925924</v>
      </c>
      <c r="CE31" s="76">
        <v>3036.58</v>
      </c>
      <c r="CF31" s="76"/>
      <c r="CG31" s="76">
        <v>14.2</v>
      </c>
      <c r="CH31" s="76">
        <v>13.55</v>
      </c>
      <c r="CI31" s="76">
        <v>13.87</v>
      </c>
      <c r="CJ31" s="76">
        <v>6874.36</v>
      </c>
      <c r="CK31" s="76">
        <v>3056.18</v>
      </c>
      <c r="CL31" s="76">
        <v>4965.2700000000004</v>
      </c>
      <c r="CM31" s="76">
        <v>76.239999999999995</v>
      </c>
      <c r="CN31" s="76">
        <v>55.61</v>
      </c>
      <c r="CO31" s="76">
        <v>65.92</v>
      </c>
      <c r="CP31" s="76">
        <v>10.4</v>
      </c>
      <c r="CQ31" s="76">
        <v>0</v>
      </c>
    </row>
    <row r="32" spans="1:96" s="22" customFormat="1" x14ac:dyDescent="0.25">
      <c r="A32" s="73"/>
      <c r="B32" s="74" t="s">
        <v>121</v>
      </c>
      <c r="C32" s="75"/>
      <c r="D32" s="75">
        <v>41.8</v>
      </c>
      <c r="E32" s="75">
        <v>17.7</v>
      </c>
      <c r="F32" s="75">
        <v>44.3</v>
      </c>
      <c r="G32" s="75">
        <v>25.9</v>
      </c>
      <c r="H32" s="75">
        <v>214.16</v>
      </c>
      <c r="I32" s="75">
        <v>1385.65</v>
      </c>
      <c r="J32" s="75">
        <v>14.53</v>
      </c>
      <c r="K32" s="75">
        <v>14.67</v>
      </c>
      <c r="L32" s="75">
        <v>0</v>
      </c>
      <c r="M32" s="75">
        <v>0</v>
      </c>
      <c r="N32" s="75">
        <v>85.74</v>
      </c>
      <c r="O32" s="75">
        <v>109.27</v>
      </c>
      <c r="P32" s="75">
        <v>19.149999999999999</v>
      </c>
      <c r="Q32" s="75">
        <v>0</v>
      </c>
      <c r="R32" s="75">
        <v>0</v>
      </c>
      <c r="S32" s="75">
        <v>2.56</v>
      </c>
      <c r="T32" s="75">
        <v>11.35</v>
      </c>
      <c r="U32" s="75">
        <v>1081.92</v>
      </c>
      <c r="V32" s="75">
        <v>2008.56</v>
      </c>
      <c r="W32" s="75">
        <v>173.93</v>
      </c>
      <c r="X32" s="75">
        <v>253.7</v>
      </c>
      <c r="Y32" s="75">
        <v>618.94000000000005</v>
      </c>
      <c r="Z32" s="75">
        <v>9.02</v>
      </c>
      <c r="AA32" s="75">
        <v>78.87</v>
      </c>
      <c r="AB32" s="75">
        <v>20635.73</v>
      </c>
      <c r="AC32" s="75">
        <v>4497</v>
      </c>
      <c r="AD32" s="75">
        <v>12.98</v>
      </c>
      <c r="AE32" s="75">
        <v>0.65</v>
      </c>
      <c r="AF32" s="75">
        <v>0.5</v>
      </c>
      <c r="AG32" s="75">
        <v>10.82</v>
      </c>
      <c r="AH32" s="75">
        <v>24.45</v>
      </c>
      <c r="AI32" s="75">
        <v>32.44</v>
      </c>
      <c r="AJ32" s="76">
        <v>0</v>
      </c>
      <c r="AK32" s="76">
        <v>1764.71</v>
      </c>
      <c r="AL32" s="76">
        <v>1527.78</v>
      </c>
      <c r="AM32" s="76">
        <v>3264.4</v>
      </c>
      <c r="AN32" s="76">
        <v>2256.6</v>
      </c>
      <c r="AO32" s="76">
        <v>829.61</v>
      </c>
      <c r="AP32" s="76">
        <v>1545.5</v>
      </c>
      <c r="AQ32" s="76">
        <v>553.70000000000005</v>
      </c>
      <c r="AR32" s="76">
        <v>1720.75</v>
      </c>
      <c r="AS32" s="76">
        <v>2373.27</v>
      </c>
      <c r="AT32" s="76">
        <v>2307.81</v>
      </c>
      <c r="AU32" s="76">
        <v>3182.65</v>
      </c>
      <c r="AV32" s="76">
        <v>894.46</v>
      </c>
      <c r="AW32" s="76">
        <v>1973.65</v>
      </c>
      <c r="AX32" s="76">
        <v>7102.98</v>
      </c>
      <c r="AY32" s="76">
        <v>131.4</v>
      </c>
      <c r="AZ32" s="76">
        <v>2237.37</v>
      </c>
      <c r="BA32" s="76">
        <v>1867.8</v>
      </c>
      <c r="BB32" s="76">
        <v>1258.3399999999999</v>
      </c>
      <c r="BC32" s="76">
        <v>566.47</v>
      </c>
      <c r="BD32" s="76">
        <v>0.36</v>
      </c>
      <c r="BE32" s="76">
        <v>0.08</v>
      </c>
      <c r="BF32" s="76">
        <v>7.0000000000000007E-2</v>
      </c>
      <c r="BG32" s="76">
        <v>0.18</v>
      </c>
      <c r="BH32" s="76">
        <v>0.23</v>
      </c>
      <c r="BI32" s="76">
        <v>0.75</v>
      </c>
      <c r="BJ32" s="76">
        <v>0</v>
      </c>
      <c r="BK32" s="76">
        <v>3.84</v>
      </c>
      <c r="BL32" s="76">
        <v>0</v>
      </c>
      <c r="BM32" s="76">
        <v>1.54</v>
      </c>
      <c r="BN32" s="76">
        <v>0.08</v>
      </c>
      <c r="BO32" s="76">
        <v>0.13</v>
      </c>
      <c r="BP32" s="76">
        <v>0</v>
      </c>
      <c r="BQ32" s="76">
        <v>0.08</v>
      </c>
      <c r="BR32" s="76">
        <v>0.28999999999999998</v>
      </c>
      <c r="BS32" s="76">
        <v>7.22</v>
      </c>
      <c r="BT32" s="76">
        <v>0</v>
      </c>
      <c r="BU32" s="76">
        <v>0</v>
      </c>
      <c r="BV32" s="76">
        <v>14.29</v>
      </c>
      <c r="BW32" s="76">
        <v>0.06</v>
      </c>
      <c r="BX32" s="76">
        <v>0</v>
      </c>
      <c r="BY32" s="76">
        <v>0</v>
      </c>
      <c r="BZ32" s="76">
        <v>0</v>
      </c>
      <c r="CA32" s="76">
        <v>0</v>
      </c>
      <c r="CB32" s="76">
        <v>1615.9</v>
      </c>
      <c r="CC32" s="72"/>
      <c r="CD32" s="72"/>
      <c r="CE32" s="76">
        <v>3518.16</v>
      </c>
      <c r="CF32" s="76"/>
      <c r="CG32" s="76">
        <v>96.26</v>
      </c>
      <c r="CH32" s="76">
        <v>70.52</v>
      </c>
      <c r="CI32" s="76">
        <v>83.39</v>
      </c>
      <c r="CJ32" s="76">
        <v>20487.77</v>
      </c>
      <c r="CK32" s="76">
        <v>9103.2999999999993</v>
      </c>
      <c r="CL32" s="76">
        <v>14795.54</v>
      </c>
      <c r="CM32" s="76">
        <v>294.92</v>
      </c>
      <c r="CN32" s="76">
        <v>209.01</v>
      </c>
      <c r="CO32" s="76">
        <v>251.99</v>
      </c>
      <c r="CP32" s="76">
        <v>31.2</v>
      </c>
      <c r="CQ32" s="76">
        <v>1.22</v>
      </c>
    </row>
    <row r="33" spans="1:95" ht="47.25" x14ac:dyDescent="0.25">
      <c r="A33" s="17"/>
      <c r="B33" s="18" t="s">
        <v>122</v>
      </c>
      <c r="C33" s="19"/>
      <c r="D33" s="19">
        <v>40.5</v>
      </c>
      <c r="E33" s="19">
        <v>0</v>
      </c>
      <c r="F33" s="19">
        <v>45</v>
      </c>
      <c r="G33" s="19">
        <v>0</v>
      </c>
      <c r="H33" s="19">
        <v>195.75</v>
      </c>
      <c r="I33" s="19">
        <v>1350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375</v>
      </c>
      <c r="AD33" s="19">
        <v>0</v>
      </c>
      <c r="AE33" s="19">
        <v>0.67500000000000004</v>
      </c>
      <c r="AF33" s="19">
        <v>0.75</v>
      </c>
      <c r="AG33" s="19"/>
      <c r="AH33" s="19"/>
      <c r="AI33" s="19">
        <v>37.5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20"/>
      <c r="CD33" s="20"/>
      <c r="CE33" s="16"/>
      <c r="CF33" s="16"/>
      <c r="CG33" s="16"/>
      <c r="CH33" s="16"/>
      <c r="CI33" s="16">
        <v>0</v>
      </c>
      <c r="CJ33" s="16"/>
      <c r="CK33" s="16"/>
      <c r="CL33" s="16">
        <v>0</v>
      </c>
      <c r="CM33" s="16"/>
      <c r="CN33" s="16"/>
      <c r="CO33" s="16">
        <v>0</v>
      </c>
      <c r="CP33" s="16"/>
      <c r="CQ33" s="16"/>
    </row>
    <row r="34" spans="1:95" x14ac:dyDescent="0.25">
      <c r="A34" s="17"/>
      <c r="B34" s="18" t="s">
        <v>123</v>
      </c>
      <c r="C34" s="19"/>
      <c r="D34" s="19">
        <f t="shared" ref="D34:I34" si="0">D32-D33</f>
        <v>1.2999999999999972</v>
      </c>
      <c r="E34" s="19">
        <f t="shared" si="0"/>
        <v>17.7</v>
      </c>
      <c r="F34" s="19">
        <f t="shared" si="0"/>
        <v>-0.70000000000000284</v>
      </c>
      <c r="G34" s="19">
        <f t="shared" si="0"/>
        <v>25.9</v>
      </c>
      <c r="H34" s="19">
        <f t="shared" si="0"/>
        <v>18.409999999999997</v>
      </c>
      <c r="I34" s="19">
        <f t="shared" si="0"/>
        <v>35.650000000000091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>
        <f t="shared" ref="V34:AF34" si="1">V32-V33</f>
        <v>2008.56</v>
      </c>
      <c r="W34" s="19">
        <f t="shared" si="1"/>
        <v>173.93</v>
      </c>
      <c r="X34" s="19">
        <f t="shared" si="1"/>
        <v>253.7</v>
      </c>
      <c r="Y34" s="19">
        <f t="shared" si="1"/>
        <v>618.94000000000005</v>
      </c>
      <c r="Z34" s="19">
        <f t="shared" si="1"/>
        <v>9.02</v>
      </c>
      <c r="AA34" s="19">
        <f t="shared" si="1"/>
        <v>78.87</v>
      </c>
      <c r="AB34" s="19">
        <f t="shared" si="1"/>
        <v>20635.73</v>
      </c>
      <c r="AC34" s="19">
        <f t="shared" si="1"/>
        <v>4122</v>
      </c>
      <c r="AD34" s="19">
        <f t="shared" si="1"/>
        <v>12.98</v>
      </c>
      <c r="AE34" s="19">
        <f t="shared" si="1"/>
        <v>-2.5000000000000022E-2</v>
      </c>
      <c r="AF34" s="19">
        <f t="shared" si="1"/>
        <v>-0.25</v>
      </c>
      <c r="AG34" s="19"/>
      <c r="AH34" s="19"/>
      <c r="AI34" s="19">
        <f>AI32-AI33</f>
        <v>-5.0600000000000023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20"/>
      <c r="CD34" s="20"/>
      <c r="CE34" s="16"/>
      <c r="CF34" s="16"/>
      <c r="CG34" s="16"/>
      <c r="CH34" s="16"/>
      <c r="CI34" s="16">
        <f>CI32-CI33</f>
        <v>83.39</v>
      </c>
      <c r="CJ34" s="16"/>
      <c r="CK34" s="16"/>
      <c r="CL34" s="16">
        <f>CL32-CL33</f>
        <v>14795.54</v>
      </c>
      <c r="CM34" s="16"/>
      <c r="CN34" s="16"/>
      <c r="CO34" s="16">
        <f>CO32-CO33</f>
        <v>251.99</v>
      </c>
      <c r="CP34" s="16"/>
      <c r="CQ34" s="16"/>
    </row>
    <row r="35" spans="1:95" ht="31.5" x14ac:dyDescent="0.25">
      <c r="A35" s="17"/>
      <c r="B35" s="18" t="s">
        <v>124</v>
      </c>
      <c r="C35" s="19"/>
      <c r="D35" s="19">
        <v>12</v>
      </c>
      <c r="E35" s="19"/>
      <c r="F35" s="19">
        <v>30</v>
      </c>
      <c r="G35" s="19"/>
      <c r="H35" s="19">
        <v>58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0"/>
      <c r="CD35" s="20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126</v>
      </c>
      <c r="B1" s="81" t="s">
        <v>127</v>
      </c>
      <c r="C1" s="82"/>
      <c r="D1" s="83"/>
      <c r="E1" s="24" t="s">
        <v>128</v>
      </c>
      <c r="F1" s="25"/>
      <c r="I1" s="24" t="s">
        <v>129</v>
      </c>
      <c r="J1" s="26"/>
    </row>
    <row r="2" spans="1:10" ht="7.5" customHeight="1" thickBot="1" x14ac:dyDescent="0.3"/>
    <row r="3" spans="1:10" ht="15.75" thickBot="1" x14ac:dyDescent="0.3">
      <c r="A3" s="27" t="s">
        <v>130</v>
      </c>
      <c r="B3" s="28" t="s">
        <v>131</v>
      </c>
      <c r="C3" s="28" t="s">
        <v>132</v>
      </c>
      <c r="D3" s="28" t="s">
        <v>133</v>
      </c>
      <c r="E3" s="28" t="s">
        <v>134</v>
      </c>
      <c r="F3" s="28" t="s">
        <v>135</v>
      </c>
      <c r="G3" s="28" t="s">
        <v>136</v>
      </c>
      <c r="H3" s="28" t="s">
        <v>137</v>
      </c>
      <c r="I3" s="28" t="s">
        <v>138</v>
      </c>
      <c r="J3" s="29" t="s">
        <v>139</v>
      </c>
    </row>
    <row r="4" spans="1:10" x14ac:dyDescent="0.25">
      <c r="A4" s="30" t="s">
        <v>101</v>
      </c>
      <c r="B4" s="31" t="s">
        <v>140</v>
      </c>
      <c r="C4" s="64" t="s">
        <v>127</v>
      </c>
      <c r="D4" s="33" t="s">
        <v>102</v>
      </c>
      <c r="E4" s="34">
        <v>20</v>
      </c>
      <c r="F4" s="35"/>
      <c r="G4" s="34">
        <v>44.780199999999994</v>
      </c>
      <c r="H4" s="34">
        <v>1.32</v>
      </c>
      <c r="I4" s="34">
        <v>0.13</v>
      </c>
      <c r="J4" s="36">
        <v>9.3800000000000008</v>
      </c>
    </row>
    <row r="5" spans="1:10" x14ac:dyDescent="0.25">
      <c r="A5" s="37"/>
      <c r="B5" s="38"/>
      <c r="C5" s="65" t="s">
        <v>156</v>
      </c>
      <c r="D5" s="39" t="s">
        <v>103</v>
      </c>
      <c r="E5" s="40">
        <v>200</v>
      </c>
      <c r="F5" s="41"/>
      <c r="G5" s="40">
        <v>38.659836097560984</v>
      </c>
      <c r="H5" s="40">
        <v>0.12</v>
      </c>
      <c r="I5" s="40">
        <v>0.02</v>
      </c>
      <c r="J5" s="42">
        <v>9.83</v>
      </c>
    </row>
    <row r="6" spans="1:10" x14ac:dyDescent="0.25">
      <c r="A6" s="37"/>
      <c r="B6" s="43" t="s">
        <v>141</v>
      </c>
      <c r="C6" s="65" t="s">
        <v>157</v>
      </c>
      <c r="D6" s="39" t="s">
        <v>104</v>
      </c>
      <c r="E6" s="40">
        <v>180</v>
      </c>
      <c r="F6" s="41"/>
      <c r="G6" s="40">
        <v>303.50603519999999</v>
      </c>
      <c r="H6" s="40">
        <v>7.83</v>
      </c>
      <c r="I6" s="40">
        <v>9.93</v>
      </c>
      <c r="J6" s="42">
        <v>45.88</v>
      </c>
    </row>
    <row r="7" spans="1:10" x14ac:dyDescent="0.25">
      <c r="A7" s="37"/>
      <c r="B7" s="43" t="s">
        <v>142</v>
      </c>
      <c r="C7" s="38"/>
      <c r="D7" s="39"/>
      <c r="E7" s="40"/>
      <c r="F7" s="41"/>
      <c r="G7" s="40"/>
      <c r="H7" s="40"/>
      <c r="I7" s="40"/>
      <c r="J7" s="42"/>
    </row>
    <row r="8" spans="1:10" x14ac:dyDescent="0.25">
      <c r="A8" s="37"/>
      <c r="B8" s="43" t="s">
        <v>143</v>
      </c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144</v>
      </c>
      <c r="B11" s="50" t="s">
        <v>143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109</v>
      </c>
      <c r="B14" s="51" t="s">
        <v>145</v>
      </c>
      <c r="C14" s="66" t="s">
        <v>127</v>
      </c>
      <c r="D14" s="53" t="s">
        <v>102</v>
      </c>
      <c r="E14" s="54">
        <v>20</v>
      </c>
      <c r="F14" s="55"/>
      <c r="G14" s="54">
        <v>44.780199999999994</v>
      </c>
      <c r="H14" s="54">
        <v>1.32</v>
      </c>
      <c r="I14" s="54">
        <v>0.13</v>
      </c>
      <c r="J14" s="56">
        <v>9.3800000000000008</v>
      </c>
    </row>
    <row r="15" spans="1:10" x14ac:dyDescent="0.25">
      <c r="A15" s="37"/>
      <c r="B15" s="43" t="s">
        <v>146</v>
      </c>
      <c r="C15" s="65" t="s">
        <v>127</v>
      </c>
      <c r="D15" s="39" t="s">
        <v>110</v>
      </c>
      <c r="E15" s="40">
        <v>30</v>
      </c>
      <c r="F15" s="41"/>
      <c r="G15" s="40">
        <v>58.013999999999996</v>
      </c>
      <c r="H15" s="40">
        <v>1.98</v>
      </c>
      <c r="I15" s="40">
        <v>0.36</v>
      </c>
      <c r="J15" s="42">
        <v>12.51</v>
      </c>
    </row>
    <row r="16" spans="1:10" x14ac:dyDescent="0.25">
      <c r="A16" s="37"/>
      <c r="B16" s="43" t="s">
        <v>147</v>
      </c>
      <c r="C16" s="65" t="s">
        <v>158</v>
      </c>
      <c r="D16" s="39" t="s">
        <v>111</v>
      </c>
      <c r="E16" s="40">
        <v>200</v>
      </c>
      <c r="F16" s="41"/>
      <c r="G16" s="40">
        <v>97.159974080000012</v>
      </c>
      <c r="H16" s="40">
        <v>1.75</v>
      </c>
      <c r="I16" s="40">
        <v>4.37</v>
      </c>
      <c r="J16" s="42">
        <v>13.81</v>
      </c>
    </row>
    <row r="17" spans="1:10" x14ac:dyDescent="0.25">
      <c r="A17" s="37"/>
      <c r="B17" s="43" t="s">
        <v>148</v>
      </c>
      <c r="C17" s="65" t="s">
        <v>159</v>
      </c>
      <c r="D17" s="39" t="s">
        <v>112</v>
      </c>
      <c r="E17" s="40">
        <v>185</v>
      </c>
      <c r="F17" s="41"/>
      <c r="G17" s="40">
        <v>331.44799711200005</v>
      </c>
      <c r="H17" s="40">
        <v>18.27</v>
      </c>
      <c r="I17" s="40">
        <v>20.170000000000002</v>
      </c>
      <c r="J17" s="42">
        <v>19.73</v>
      </c>
    </row>
    <row r="18" spans="1:10" x14ac:dyDescent="0.25">
      <c r="A18" s="37"/>
      <c r="B18" s="43" t="s">
        <v>149</v>
      </c>
      <c r="C18" s="65" t="s">
        <v>160</v>
      </c>
      <c r="D18" s="39" t="s">
        <v>113</v>
      </c>
      <c r="E18" s="40">
        <v>200</v>
      </c>
      <c r="F18" s="41"/>
      <c r="G18" s="40">
        <v>47.687819999999995</v>
      </c>
      <c r="H18" s="40">
        <v>0.16</v>
      </c>
      <c r="I18" s="40">
        <v>0.04</v>
      </c>
      <c r="J18" s="42">
        <v>12.2</v>
      </c>
    </row>
    <row r="19" spans="1:10" x14ac:dyDescent="0.25">
      <c r="A19" s="37"/>
      <c r="B19" s="43" t="s">
        <v>150</v>
      </c>
      <c r="C19" s="65" t="s">
        <v>161</v>
      </c>
      <c r="D19" s="39" t="s">
        <v>114</v>
      </c>
      <c r="E19" s="40">
        <v>60</v>
      </c>
      <c r="F19" s="41"/>
      <c r="G19" s="40">
        <v>50.523311999999997</v>
      </c>
      <c r="H19" s="40">
        <v>1.82</v>
      </c>
      <c r="I19" s="40">
        <v>2.4700000000000002</v>
      </c>
      <c r="J19" s="42">
        <v>6.7</v>
      </c>
    </row>
    <row r="20" spans="1:10" x14ac:dyDescent="0.25">
      <c r="A20" s="37"/>
      <c r="B20" s="43" t="s">
        <v>151</v>
      </c>
      <c r="C20" s="38"/>
      <c r="D20" s="39"/>
      <c r="E20" s="40"/>
      <c r="F20" s="41"/>
      <c r="G20" s="40"/>
      <c r="H20" s="40"/>
      <c r="I20" s="40"/>
      <c r="J20" s="42"/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116</v>
      </c>
      <c r="B23" s="50" t="s">
        <v>152</v>
      </c>
      <c r="C23" s="64" t="s">
        <v>127</v>
      </c>
      <c r="D23" s="33" t="s">
        <v>102</v>
      </c>
      <c r="E23" s="34">
        <v>20</v>
      </c>
      <c r="F23" s="35"/>
      <c r="G23" s="34">
        <v>44.780199999999994</v>
      </c>
      <c r="H23" s="34">
        <v>1.32</v>
      </c>
      <c r="I23" s="34">
        <v>0.13</v>
      </c>
      <c r="J23" s="36">
        <v>9.3800000000000008</v>
      </c>
    </row>
    <row r="24" spans="1:10" x14ac:dyDescent="0.25">
      <c r="A24" s="37"/>
      <c r="B24" s="62" t="s">
        <v>149</v>
      </c>
      <c r="C24" s="65" t="s">
        <v>127</v>
      </c>
      <c r="D24" s="39" t="s">
        <v>117</v>
      </c>
      <c r="E24" s="40">
        <v>15</v>
      </c>
      <c r="F24" s="41"/>
      <c r="G24" s="40">
        <v>37.724999999999994</v>
      </c>
      <c r="H24" s="40">
        <v>0.06</v>
      </c>
      <c r="I24" s="40">
        <v>0</v>
      </c>
      <c r="J24" s="42">
        <v>9.9</v>
      </c>
    </row>
    <row r="25" spans="1:10" x14ac:dyDescent="0.25">
      <c r="A25" s="37"/>
      <c r="B25" s="57"/>
      <c r="C25" s="67" t="s">
        <v>162</v>
      </c>
      <c r="D25" s="58" t="s">
        <v>118</v>
      </c>
      <c r="E25" s="59">
        <v>180</v>
      </c>
      <c r="F25" s="60"/>
      <c r="G25" s="59">
        <v>171.87005924999997</v>
      </c>
      <c r="H25" s="59">
        <v>4.26</v>
      </c>
      <c r="I25" s="59">
        <v>6.01</v>
      </c>
      <c r="J25" s="61">
        <v>27.81</v>
      </c>
    </row>
    <row r="26" spans="1:10" ht="15.75" thickBot="1" x14ac:dyDescent="0.3">
      <c r="A26" s="44"/>
      <c r="B26" s="45"/>
      <c r="C26" s="68" t="s">
        <v>163</v>
      </c>
      <c r="D26" s="46" t="s">
        <v>119</v>
      </c>
      <c r="E26" s="47">
        <v>200</v>
      </c>
      <c r="F26" s="48"/>
      <c r="G26" s="47">
        <v>19.219472</v>
      </c>
      <c r="H26" s="47">
        <v>0.08</v>
      </c>
      <c r="I26" s="47">
        <v>0.02</v>
      </c>
      <c r="J26" s="49">
        <v>4.95</v>
      </c>
    </row>
    <row r="27" spans="1:10" x14ac:dyDescent="0.25">
      <c r="A27" s="37" t="s">
        <v>153</v>
      </c>
      <c r="B27" s="31" t="s">
        <v>140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148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149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142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154</v>
      </c>
      <c r="B33" s="50" t="s">
        <v>155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152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149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143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45176.328946759262</v>
      </c>
    </row>
    <row r="2" spans="1:2" x14ac:dyDescent="0.2">
      <c r="A2" t="s">
        <v>80</v>
      </c>
      <c r="B2" s="13">
        <v>45177.332094907404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07.09.2023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2023-10-12T05:46:33Z</cp:lastPrinted>
  <dcterms:created xsi:type="dcterms:W3CDTF">2002-09-22T07:35:02Z</dcterms:created>
  <dcterms:modified xsi:type="dcterms:W3CDTF">2023-10-12T05:46:34Z</dcterms:modified>
</cp:coreProperties>
</file>