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6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5" i="1" l="1"/>
  <c r="A21" i="1"/>
  <c r="A12" i="1"/>
  <c r="CD26" i="1"/>
  <c r="CD17" i="1"/>
  <c r="AA29" i="1"/>
  <c r="AF29" i="1"/>
  <c r="V29" i="1"/>
  <c r="CO29" i="1"/>
  <c r="CL29" i="1"/>
  <c r="CI29" i="1"/>
  <c r="AI29" i="1"/>
  <c r="AE29" i="1"/>
  <c r="AD29" i="1"/>
  <c r="AC29" i="1"/>
  <c r="AB29" i="1"/>
  <c r="Z29" i="1"/>
  <c r="Y29" i="1"/>
  <c r="X29" i="1"/>
  <c r="W29" i="1"/>
  <c r="I29" i="1"/>
  <c r="H29" i="1"/>
  <c r="G29" i="1"/>
  <c r="F29" i="1"/>
  <c r="E29" i="1"/>
  <c r="D29" i="1"/>
  <c r="C25" i="1"/>
  <c r="A24" i="1"/>
  <c r="C24" i="1"/>
  <c r="A23" i="1"/>
  <c r="C23" i="1"/>
  <c r="A22" i="1"/>
  <c r="C22" i="1"/>
  <c r="C21" i="1"/>
  <c r="A20" i="1"/>
  <c r="C20" i="1"/>
  <c r="A19" i="1"/>
  <c r="C19" i="1"/>
  <c r="A16" i="1"/>
  <c r="C16" i="1"/>
  <c r="A15" i="1"/>
  <c r="C15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<sst xmlns="http://schemas.openxmlformats.org/spreadsheetml/2006/main" count="193" uniqueCount="163">
  <si>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</si>
  <si>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</si>
  <si>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</si>
  <si>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</si>
  <si>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</si>
  <si>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</si>
  <si>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</si>
  <si>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</si>
  <si>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</si>
  <si>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</si>
  <si>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</si>
  <si>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</si>
  <si>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</si>
  <si>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</si>
  <si>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</si>
  <si>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</si>
  <si>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</si>
  <si>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</si>
  <si>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</si>
  <si>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</si>
  <si>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</si>
  <si>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</si>
  <si>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</si>
  <si>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</si>
  <si>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</si>
  <si>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</si>
  <si>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</si>
  <si>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</si>
  <si>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</si>
  <si>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</si>
  <si>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</si>
  <si>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</si>
  <si>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</si>
  <si>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</si>
  <si>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</si>
  <si>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</si>
  <si>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</si>
  <si>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</si>
  <si>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</si>
  <si>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</si>
  <si>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</si>
  <si>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</si>
  <si>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</si>
  <si>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</si>
  <si>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</si>
  <si>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</si>
  <si>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</si>
  <si>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</si>
  <si>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</si>
  <si>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</si>
  <si>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</si>
  <si>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</si>
  <si>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</si>
  <si>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</si>
  <si>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</si>
  <si>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</si>
  <si>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</si>
  <si>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</si>
  <si>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</si>
  <si>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</si>
  <si>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</si>
  <si>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</si>
  <si>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</si>
  <si>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</si>
  <si>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</si>
  <si>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</si>
  <si>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</si>
  <si>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</si>
  <si>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</si>
  <si>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</si>
  <si>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</si>
  <si>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</si>
  <si>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</si>
  <si>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</si>
  <si>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</si>
  <si>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</si>
  <si>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</si>
  <si>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</si>
  <si>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</si>
  <si>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</si>
  <si>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</si>
  <si>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</si>
  <si>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</si>
  <si>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</si>
  <si>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</si>
  <si>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</si>
  <si>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</si>
  <si>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</si>
  <si>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</si>
  <si>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</si>
  <si>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</si>
  <si>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</si>
  <si>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</si>
  <si>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</si>
  <si>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</si>
  <si>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</si>
  <si>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</si>
  <si>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</si>
  <si>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</si>
  <si>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Школы 5-11</t>
  </si>
  <si>
    <t>СанПиН 2.3/2.4.3590-20  12 лет и старше</t>
  </si>
  <si>
    <t>Завтрак</t>
  </si>
  <si>
    <t>Запеканка картофельная с овощами</t>
  </si>
  <si>
    <t>Хлеб пшеничный</t>
  </si>
  <si>
    <t>Чай с лимоном (вариант 2)</t>
  </si>
  <si>
    <t>Мандарины</t>
  </si>
  <si>
    <t>Булочка ванильная</t>
  </si>
  <si>
    <t>Соус  с овощами (20 г)</t>
  </si>
  <si>
    <t>Итого за 'Завтрак'</t>
  </si>
  <si>
    <t>Обед</t>
  </si>
  <si>
    <t>Биточки (котлеты) из рыбы</t>
  </si>
  <si>
    <t>Гарнир овощной сборный</t>
  </si>
  <si>
    <t>Компот из яблок (вариант 2)</t>
  </si>
  <si>
    <t>Суп картофельный с крупой</t>
  </si>
  <si>
    <t>Салат из белокочанной капусты с морковью и растительным маслом</t>
  </si>
  <si>
    <t>Хлеб ржаной</t>
  </si>
  <si>
    <t>Итого за 'Обед'</t>
  </si>
  <si>
    <t>Итого за день</t>
  </si>
  <si>
    <t>Норма (СанПиН 2.3/2.4.3590-20  12 лет и старше)</t>
  </si>
  <si>
    <t>Отклонение</t>
  </si>
  <si>
    <t>Содержание, % от калорийности</t>
  </si>
  <si>
    <t>06.09.2023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</si>
  <si>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</si>
  <si>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</si>
  <si>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</si>
  <si>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</si>
  <si>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</si>
  <si>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</si>
  <si>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</si>
  <si>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</si>
  <si>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</si>
  <si>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</si>
  <si>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</si>
  <si>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</si>
  <si>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</si>
  <si>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</si>
  <si>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</si>
  <si>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</si>
  <si>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</si>
  <si>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</si>
  <si>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</si>
  <si>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</si>
  <si>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</si>
  <si>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</si>
  <si>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</si>
  <si>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</si>
  <si>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</si>
  <si>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</si>
  <si>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</si>
  <si>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</si>
  <si>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</si>
  <si>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</si>
  <si>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</si>
  <si>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56/3</t>
  </si>
  <si>
    <t>29/10</t>
  </si>
  <si>
    <t>13/12</t>
  </si>
  <si>
    <t>3/11</t>
  </si>
  <si>
    <t>12/7</t>
  </si>
  <si>
    <t>36/3</t>
  </si>
  <si>
    <t>3/10</t>
  </si>
  <si>
    <t>14/2</t>
  </si>
  <si>
    <t>6/1</t>
  </si>
  <si>
    <t>МЕНЮ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</si>
</sst>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H8" sqref="H8:H9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6" t="s">
        <v>162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</row>
    <row r="3" spans="1:96" s="5" customFormat="1" hidden="1" x14ac:dyDescent="0.25">
      <c r="A3" s="6"/>
      <c r="B3" s="6" t="str">
        <f>"6 сентября 2023 г."</f>
        <v>6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7" t="str">
        <f>IF(Dop!B3&lt;&gt;"",Dop!B3,"")</f>
        <v>Школы 5-11</v>
      </c>
      <c r="B6" s="77"/>
      <c r="C6" s="77"/>
      <c r="D6" s="1"/>
      <c r="E6" s="1"/>
      <c r="F6" s="1"/>
      <c r="G6" s="1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5" t="s">
        <v>83</v>
      </c>
      <c r="B8" s="75" t="s">
        <v>84</v>
      </c>
      <c r="C8" s="75" t="s">
        <v>77</v>
      </c>
      <c r="D8" s="75" t="s">
        <v>1</v>
      </c>
      <c r="E8" s="75"/>
      <c r="F8" s="75" t="s">
        <v>5</v>
      </c>
      <c r="G8" s="75"/>
      <c r="H8" s="75" t="s">
        <v>78</v>
      </c>
      <c r="I8" s="75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5" t="s">
        <v>74</v>
      </c>
      <c r="X8" s="75"/>
      <c r="Y8" s="75"/>
      <c r="Z8" s="75"/>
      <c r="AA8" s="15" t="s">
        <v>73</v>
      </c>
      <c r="AB8" s="15"/>
      <c r="AC8" s="15"/>
      <c r="AD8" s="15"/>
      <c r="AE8" s="15"/>
      <c r="AF8" s="15"/>
      <c r="AG8" s="15"/>
      <c r="AH8" s="15"/>
      <c r="AI8" s="75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5" t="s">
        <v>86</v>
      </c>
      <c r="CD8" s="75" t="s">
        <v>87</v>
      </c>
      <c r="CE8" s="75"/>
      <c r="CF8" s="75"/>
      <c r="CG8" s="75" t="s">
        <v>88</v>
      </c>
      <c r="CH8" s="75" t="s">
        <v>89</v>
      </c>
      <c r="CI8" s="75" t="s">
        <v>90</v>
      </c>
      <c r="CJ8" s="75" t="s">
        <v>91</v>
      </c>
      <c r="CK8" s="75" t="s">
        <v>92</v>
      </c>
      <c r="CL8" s="75" t="s">
        <v>93</v>
      </c>
      <c r="CM8" s="75" t="s">
        <v>94</v>
      </c>
      <c r="CN8" s="75" t="s">
        <v>95</v>
      </c>
      <c r="CO8" s="75" t="s">
        <v>96</v>
      </c>
      <c r="CP8" s="75" t="s">
        <v>97</v>
      </c>
      <c r="CQ8" s="75" t="s">
        <v>98</v>
      </c>
    </row>
    <row r="9" spans="1:96" ht="15.75" customHeight="1" x14ac:dyDescent="0.25">
      <c r="A9" s="75"/>
      <c r="B9" s="75"/>
      <c r="C9" s="75"/>
      <c r="D9" s="11" t="s">
        <v>0</v>
      </c>
      <c r="E9" s="11" t="s">
        <v>2</v>
      </c>
      <c r="F9" s="11" t="s">
        <v>0</v>
      </c>
      <c r="G9" s="11" t="s">
        <v>3</v>
      </c>
      <c r="H9" s="75"/>
      <c r="I9" s="7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47.25" x14ac:dyDescent="0.25">
      <c r="A11" s="17" t="str">
        <f>"56/3"</f>
        <v>56/3</v>
      </c>
      <c r="B11" s="18" t="s">
        <v>102</v>
      </c>
      <c r="C11" s="19" t="str">
        <f>"200"</f>
        <v>200</v>
      </c>
      <c r="D11" s="19">
        <v>6.4</v>
      </c>
      <c r="E11" s="19">
        <v>2.4900000000000002</v>
      </c>
      <c r="F11" s="19">
        <v>9.85</v>
      </c>
      <c r="G11" s="19">
        <v>7.59</v>
      </c>
      <c r="H11" s="19">
        <v>31.52</v>
      </c>
      <c r="I11" s="19">
        <v>236.97426447199996</v>
      </c>
      <c r="J11" s="19">
        <v>1.66</v>
      </c>
      <c r="K11" s="19">
        <v>4.55</v>
      </c>
      <c r="L11" s="19">
        <v>0</v>
      </c>
      <c r="M11" s="19">
        <v>0</v>
      </c>
      <c r="N11" s="19">
        <v>4.51</v>
      </c>
      <c r="O11" s="19">
        <v>23.9</v>
      </c>
      <c r="P11" s="19">
        <v>3.11</v>
      </c>
      <c r="Q11" s="19">
        <v>0</v>
      </c>
      <c r="R11" s="19">
        <v>0</v>
      </c>
      <c r="S11" s="19">
        <v>0.46</v>
      </c>
      <c r="T11" s="19">
        <v>2.59</v>
      </c>
      <c r="U11" s="19">
        <v>37.049999999999997</v>
      </c>
      <c r="V11" s="19">
        <v>926.3</v>
      </c>
      <c r="W11" s="19">
        <v>36.57</v>
      </c>
      <c r="X11" s="19">
        <v>46.58</v>
      </c>
      <c r="Y11" s="19">
        <v>143.9</v>
      </c>
      <c r="Z11" s="19">
        <v>2.2000000000000002</v>
      </c>
      <c r="AA11" s="19">
        <v>50</v>
      </c>
      <c r="AB11" s="19">
        <v>1499.85</v>
      </c>
      <c r="AC11" s="19">
        <v>351.58</v>
      </c>
      <c r="AD11" s="19">
        <v>3.48</v>
      </c>
      <c r="AE11" s="19">
        <v>0.16</v>
      </c>
      <c r="AF11" s="19">
        <v>0.18</v>
      </c>
      <c r="AG11" s="19">
        <v>1.71</v>
      </c>
      <c r="AH11" s="19">
        <v>4.33</v>
      </c>
      <c r="AI11" s="19">
        <v>3.41</v>
      </c>
      <c r="AJ11" s="16">
        <v>0</v>
      </c>
      <c r="AK11" s="16">
        <v>200.68</v>
      </c>
      <c r="AL11" s="16">
        <v>191.23</v>
      </c>
      <c r="AM11" s="16">
        <v>304.68</v>
      </c>
      <c r="AN11" s="16">
        <v>286.26</v>
      </c>
      <c r="AO11" s="16">
        <v>101.69</v>
      </c>
      <c r="AP11" s="16">
        <v>193.35</v>
      </c>
      <c r="AQ11" s="16">
        <v>75.75</v>
      </c>
      <c r="AR11" s="16">
        <v>203.17</v>
      </c>
      <c r="AS11" s="16">
        <v>246.38</v>
      </c>
      <c r="AT11" s="16">
        <v>437.14</v>
      </c>
      <c r="AU11" s="16">
        <v>381.17</v>
      </c>
      <c r="AV11" s="16">
        <v>92.9</v>
      </c>
      <c r="AW11" s="16">
        <v>156.63999999999999</v>
      </c>
      <c r="AX11" s="16">
        <v>761.69</v>
      </c>
      <c r="AY11" s="16">
        <v>2.74</v>
      </c>
      <c r="AZ11" s="16">
        <v>133.81</v>
      </c>
      <c r="BA11" s="16">
        <v>233.31</v>
      </c>
      <c r="BB11" s="16">
        <v>147.79</v>
      </c>
      <c r="BC11" s="16">
        <v>81.64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0.55000000000000004</v>
      </c>
      <c r="BL11" s="16">
        <v>0</v>
      </c>
      <c r="BM11" s="16">
        <v>0.31</v>
      </c>
      <c r="BN11" s="16">
        <v>0.02</v>
      </c>
      <c r="BO11" s="16">
        <v>0.05</v>
      </c>
      <c r="BP11" s="16">
        <v>0</v>
      </c>
      <c r="BQ11" s="16">
        <v>0</v>
      </c>
      <c r="BR11" s="16">
        <v>0.01</v>
      </c>
      <c r="BS11" s="16">
        <v>1.91</v>
      </c>
      <c r="BT11" s="16">
        <v>0</v>
      </c>
      <c r="BU11" s="16">
        <v>0</v>
      </c>
      <c r="BV11" s="16">
        <v>4.2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191.16</v>
      </c>
      <c r="CC11" s="20"/>
      <c r="CD11" s="20"/>
      <c r="CE11" s="16">
        <v>299.98</v>
      </c>
      <c r="CF11" s="16"/>
      <c r="CG11" s="16">
        <v>15.16</v>
      </c>
      <c r="CH11" s="16">
        <v>14.44</v>
      </c>
      <c r="CI11" s="16">
        <v>14.8</v>
      </c>
      <c r="CJ11" s="16">
        <v>1612.55</v>
      </c>
      <c r="CK11" s="16">
        <v>1153</v>
      </c>
      <c r="CL11" s="16">
        <v>1382.78</v>
      </c>
      <c r="CM11" s="16">
        <v>35.29</v>
      </c>
      <c r="CN11" s="16">
        <v>7.14</v>
      </c>
      <c r="CO11" s="16">
        <v>21.22</v>
      </c>
      <c r="CP11" s="16">
        <v>0</v>
      </c>
      <c r="CQ11" s="16">
        <v>0</v>
      </c>
      <c r="CR11" s="67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3800</v>
      </c>
      <c r="CK12" s="16">
        <v>1464</v>
      </c>
      <c r="CL12" s="16">
        <v>2632</v>
      </c>
      <c r="CM12" s="16">
        <v>30.4</v>
      </c>
      <c r="CN12" s="16">
        <v>30.4</v>
      </c>
      <c r="CO12" s="16">
        <v>30.4</v>
      </c>
      <c r="CP12" s="16">
        <v>0</v>
      </c>
      <c r="CQ12" s="16">
        <v>0</v>
      </c>
      <c r="CR12" s="67"/>
    </row>
    <row r="13" spans="1:96" s="21" customFormat="1" ht="31.5" x14ac:dyDescent="0.25">
      <c r="A13" s="17" t="str">
        <f>"29/10"</f>
        <v>29/10</v>
      </c>
      <c r="B13" s="18" t="s">
        <v>104</v>
      </c>
      <c r="C13" s="19" t="str">
        <f>"200"</f>
        <v>200</v>
      </c>
      <c r="D13" s="19">
        <v>0.12</v>
      </c>
      <c r="E13" s="19">
        <v>0</v>
      </c>
      <c r="F13" s="19">
        <v>0.02</v>
      </c>
      <c r="G13" s="19">
        <v>0.02</v>
      </c>
      <c r="H13" s="19">
        <v>5.0599999999999996</v>
      </c>
      <c r="I13" s="19">
        <v>20.530314146341464</v>
      </c>
      <c r="J13" s="19">
        <v>0</v>
      </c>
      <c r="K13" s="19">
        <v>0</v>
      </c>
      <c r="L13" s="19">
        <v>0</v>
      </c>
      <c r="M13" s="19">
        <v>0</v>
      </c>
      <c r="N13" s="19">
        <v>4.93</v>
      </c>
      <c r="O13" s="19">
        <v>0</v>
      </c>
      <c r="P13" s="19">
        <v>0.13</v>
      </c>
      <c r="Q13" s="19">
        <v>0</v>
      </c>
      <c r="R13" s="19">
        <v>0</v>
      </c>
      <c r="S13" s="19">
        <v>0.28000000000000003</v>
      </c>
      <c r="T13" s="19">
        <v>0.05</v>
      </c>
      <c r="U13" s="19">
        <v>0.57999999999999996</v>
      </c>
      <c r="V13" s="19">
        <v>8.02</v>
      </c>
      <c r="W13" s="19">
        <v>2.0299999999999998</v>
      </c>
      <c r="X13" s="19">
        <v>0.56000000000000005</v>
      </c>
      <c r="Y13" s="19">
        <v>1</v>
      </c>
      <c r="Z13" s="19">
        <v>0.04</v>
      </c>
      <c r="AA13" s="19">
        <v>0</v>
      </c>
      <c r="AB13" s="19">
        <v>0.44</v>
      </c>
      <c r="AC13" s="19">
        <v>0.1</v>
      </c>
      <c r="AD13" s="19">
        <v>0.01</v>
      </c>
      <c r="AE13" s="19">
        <v>0</v>
      </c>
      <c r="AF13" s="19">
        <v>0</v>
      </c>
      <c r="AG13" s="19">
        <v>0</v>
      </c>
      <c r="AH13" s="19">
        <v>0.01</v>
      </c>
      <c r="AI13" s="19">
        <v>0.78</v>
      </c>
      <c r="AJ13" s="16">
        <v>0</v>
      </c>
      <c r="AK13" s="16">
        <v>0.67</v>
      </c>
      <c r="AL13" s="16">
        <v>0.76</v>
      </c>
      <c r="AM13" s="16">
        <v>0.62</v>
      </c>
      <c r="AN13" s="16">
        <v>1.1499999999999999</v>
      </c>
      <c r="AO13" s="16">
        <v>0.28999999999999998</v>
      </c>
      <c r="AP13" s="16">
        <v>1.2</v>
      </c>
      <c r="AQ13" s="16">
        <v>0</v>
      </c>
      <c r="AR13" s="16">
        <v>1.53</v>
      </c>
      <c r="AS13" s="16">
        <v>0</v>
      </c>
      <c r="AT13" s="16">
        <v>0</v>
      </c>
      <c r="AU13" s="16">
        <v>0</v>
      </c>
      <c r="AV13" s="16">
        <v>0.86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199.44</v>
      </c>
      <c r="CC13" s="20"/>
      <c r="CD13" s="20"/>
      <c r="CE13" s="16">
        <v>7.0000000000000007E-2</v>
      </c>
      <c r="CF13" s="16"/>
      <c r="CG13" s="16">
        <v>4.21</v>
      </c>
      <c r="CH13" s="16">
        <v>4.0599999999999996</v>
      </c>
      <c r="CI13" s="16">
        <v>4.13</v>
      </c>
      <c r="CJ13" s="16">
        <v>454.11</v>
      </c>
      <c r="CK13" s="16">
        <v>181.83</v>
      </c>
      <c r="CL13" s="16">
        <v>317.97000000000003</v>
      </c>
      <c r="CM13" s="16">
        <v>44.04</v>
      </c>
      <c r="CN13" s="16">
        <v>26.18</v>
      </c>
      <c r="CO13" s="16">
        <v>35.11</v>
      </c>
      <c r="CP13" s="16">
        <v>4.88</v>
      </c>
      <c r="CQ13" s="16">
        <v>0</v>
      </c>
      <c r="CR13" s="67"/>
    </row>
    <row r="14" spans="1:96" s="21" customFormat="1" x14ac:dyDescent="0.25">
      <c r="A14" s="17" t="str">
        <f>"-"</f>
        <v>-</v>
      </c>
      <c r="B14" s="18" t="s">
        <v>105</v>
      </c>
      <c r="C14" s="19" t="str">
        <f>"100"</f>
        <v>100</v>
      </c>
      <c r="D14" s="19">
        <v>0.8</v>
      </c>
      <c r="E14" s="19">
        <v>0</v>
      </c>
      <c r="F14" s="19">
        <v>0.2</v>
      </c>
      <c r="G14" s="19">
        <v>0.2</v>
      </c>
      <c r="H14" s="19">
        <v>9.4</v>
      </c>
      <c r="I14" s="19">
        <v>40.599999999999994</v>
      </c>
      <c r="J14" s="19">
        <v>0</v>
      </c>
      <c r="K14" s="19">
        <v>0</v>
      </c>
      <c r="L14" s="19">
        <v>0</v>
      </c>
      <c r="M14" s="19">
        <v>0</v>
      </c>
      <c r="N14" s="19">
        <v>7.5</v>
      </c>
      <c r="O14" s="19">
        <v>0</v>
      </c>
      <c r="P14" s="19">
        <v>1.9</v>
      </c>
      <c r="Q14" s="19">
        <v>0</v>
      </c>
      <c r="R14" s="19">
        <v>0</v>
      </c>
      <c r="S14" s="19">
        <v>1.1000000000000001</v>
      </c>
      <c r="T14" s="19">
        <v>0.5</v>
      </c>
      <c r="U14" s="19">
        <v>12</v>
      </c>
      <c r="V14" s="19">
        <v>155</v>
      </c>
      <c r="W14" s="19">
        <v>35</v>
      </c>
      <c r="X14" s="19">
        <v>11</v>
      </c>
      <c r="Y14" s="19">
        <v>17</v>
      </c>
      <c r="Z14" s="19">
        <v>0.1</v>
      </c>
      <c r="AA14" s="19">
        <v>0</v>
      </c>
      <c r="AB14" s="19">
        <v>60</v>
      </c>
      <c r="AC14" s="19">
        <v>10</v>
      </c>
      <c r="AD14" s="19">
        <v>0.2</v>
      </c>
      <c r="AE14" s="19">
        <v>0.06</v>
      </c>
      <c r="AF14" s="19">
        <v>0.03</v>
      </c>
      <c r="AG14" s="19">
        <v>0.2</v>
      </c>
      <c r="AH14" s="19">
        <v>0.3</v>
      </c>
      <c r="AI14" s="19">
        <v>38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88</v>
      </c>
      <c r="CC14" s="20"/>
      <c r="CD14" s="20"/>
      <c r="CE14" s="16">
        <v>10</v>
      </c>
      <c r="CF14" s="16"/>
      <c r="CG14" s="16">
        <v>4</v>
      </c>
      <c r="CH14" s="16">
        <v>1</v>
      </c>
      <c r="CI14" s="16">
        <v>2.5</v>
      </c>
      <c r="CJ14" s="16">
        <v>200</v>
      </c>
      <c r="CK14" s="16">
        <v>82</v>
      </c>
      <c r="CL14" s="16">
        <v>141</v>
      </c>
      <c r="CM14" s="16">
        <v>46.8</v>
      </c>
      <c r="CN14" s="16">
        <v>46.8</v>
      </c>
      <c r="CO14" s="16">
        <v>46.8</v>
      </c>
      <c r="CP14" s="16">
        <v>0</v>
      </c>
      <c r="CQ14" s="16">
        <v>0</v>
      </c>
      <c r="CR14" s="67"/>
    </row>
    <row r="15" spans="1:96" s="21" customFormat="1" ht="31.5" x14ac:dyDescent="0.25">
      <c r="A15" s="17" t="str">
        <f>"13/12"</f>
        <v>13/12</v>
      </c>
      <c r="B15" s="18" t="s">
        <v>106</v>
      </c>
      <c r="C15" s="19" t="str">
        <f>"100"</f>
        <v>100</v>
      </c>
      <c r="D15" s="19">
        <v>7.78</v>
      </c>
      <c r="E15" s="19">
        <v>0.97</v>
      </c>
      <c r="F15" s="19">
        <v>8.99</v>
      </c>
      <c r="G15" s="19">
        <v>9.4700000000000006</v>
      </c>
      <c r="H15" s="19">
        <v>55.11</v>
      </c>
      <c r="I15" s="19">
        <v>330.12564279999998</v>
      </c>
      <c r="J15" s="19">
        <v>1.4</v>
      </c>
      <c r="K15" s="19">
        <v>5.59</v>
      </c>
      <c r="L15" s="19">
        <v>0</v>
      </c>
      <c r="M15" s="19">
        <v>0</v>
      </c>
      <c r="N15" s="19">
        <v>11.19</v>
      </c>
      <c r="O15" s="19">
        <v>41.77</v>
      </c>
      <c r="P15" s="19">
        <v>2.15</v>
      </c>
      <c r="Q15" s="19">
        <v>0</v>
      </c>
      <c r="R15" s="19">
        <v>0</v>
      </c>
      <c r="S15" s="19">
        <v>0</v>
      </c>
      <c r="T15" s="19">
        <v>1.42</v>
      </c>
      <c r="U15" s="19">
        <v>397.98</v>
      </c>
      <c r="V15" s="19">
        <v>83.3</v>
      </c>
      <c r="W15" s="19">
        <v>17.329999999999998</v>
      </c>
      <c r="X15" s="19">
        <v>10.49</v>
      </c>
      <c r="Y15" s="19">
        <v>63.14</v>
      </c>
      <c r="Z15" s="19">
        <v>0.9</v>
      </c>
      <c r="AA15" s="19">
        <v>9.18</v>
      </c>
      <c r="AB15" s="19">
        <v>2.88</v>
      </c>
      <c r="AC15" s="19">
        <v>15.9</v>
      </c>
      <c r="AD15" s="19">
        <v>4.8499999999999996</v>
      </c>
      <c r="AE15" s="19">
        <v>0.09</v>
      </c>
      <c r="AF15" s="19">
        <v>0.04</v>
      </c>
      <c r="AG15" s="19">
        <v>0.68</v>
      </c>
      <c r="AH15" s="19">
        <v>2.33</v>
      </c>
      <c r="AI15" s="19">
        <v>0</v>
      </c>
      <c r="AJ15" s="16">
        <v>0</v>
      </c>
      <c r="AK15" s="16">
        <v>354.48</v>
      </c>
      <c r="AL15" s="16">
        <v>315.62</v>
      </c>
      <c r="AM15" s="16">
        <v>588.71</v>
      </c>
      <c r="AN15" s="16">
        <v>225.51</v>
      </c>
      <c r="AO15" s="16">
        <v>125.98</v>
      </c>
      <c r="AP15" s="16">
        <v>240.1</v>
      </c>
      <c r="AQ15" s="16">
        <v>77.19</v>
      </c>
      <c r="AR15" s="16">
        <v>362.04</v>
      </c>
      <c r="AS15" s="16">
        <v>260.58</v>
      </c>
      <c r="AT15" s="16">
        <v>308.74</v>
      </c>
      <c r="AU15" s="16">
        <v>303.26</v>
      </c>
      <c r="AV15" s="16">
        <v>153.01</v>
      </c>
      <c r="AW15" s="16">
        <v>255.13</v>
      </c>
      <c r="AX15" s="16">
        <v>2088.27</v>
      </c>
      <c r="AY15" s="16">
        <v>4.08</v>
      </c>
      <c r="AZ15" s="16">
        <v>646.79</v>
      </c>
      <c r="BA15" s="16">
        <v>378.35</v>
      </c>
      <c r="BB15" s="16">
        <v>192.28</v>
      </c>
      <c r="BC15" s="16">
        <v>146.4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0.55000000000000004</v>
      </c>
      <c r="BL15" s="16">
        <v>0</v>
      </c>
      <c r="BM15" s="16">
        <v>0.32</v>
      </c>
      <c r="BN15" s="16">
        <v>0.02</v>
      </c>
      <c r="BO15" s="16">
        <v>0.05</v>
      </c>
      <c r="BP15" s="16">
        <v>0</v>
      </c>
      <c r="BQ15" s="16">
        <v>0</v>
      </c>
      <c r="BR15" s="16">
        <v>0.01</v>
      </c>
      <c r="BS15" s="16">
        <v>1.85</v>
      </c>
      <c r="BT15" s="16">
        <v>0</v>
      </c>
      <c r="BU15" s="16">
        <v>0</v>
      </c>
      <c r="BV15" s="16">
        <v>5.4</v>
      </c>
      <c r="BW15" s="16">
        <v>0.02</v>
      </c>
      <c r="BX15" s="16">
        <v>0</v>
      </c>
      <c r="BY15" s="16">
        <v>0</v>
      </c>
      <c r="BZ15" s="16">
        <v>0</v>
      </c>
      <c r="CA15" s="16">
        <v>0</v>
      </c>
      <c r="CB15" s="16">
        <v>44.65</v>
      </c>
      <c r="CC15" s="20"/>
      <c r="CD15" s="20"/>
      <c r="CE15" s="16">
        <v>9.66</v>
      </c>
      <c r="CF15" s="16"/>
      <c r="CG15" s="16">
        <v>106.62</v>
      </c>
      <c r="CH15" s="16">
        <v>56.05</v>
      </c>
      <c r="CI15" s="16">
        <v>81.33</v>
      </c>
      <c r="CJ15" s="16">
        <v>4155.83</v>
      </c>
      <c r="CK15" s="16">
        <v>1591.58</v>
      </c>
      <c r="CL15" s="16">
        <v>2873.7</v>
      </c>
      <c r="CM15" s="16">
        <v>22.29</v>
      </c>
      <c r="CN15" s="16">
        <v>13.68</v>
      </c>
      <c r="CO15" s="16">
        <v>19.68</v>
      </c>
      <c r="CP15" s="16">
        <v>11.6</v>
      </c>
      <c r="CQ15" s="16">
        <v>1</v>
      </c>
      <c r="CR15" s="67"/>
    </row>
    <row r="16" spans="1:96" s="16" customFormat="1" ht="31.5" x14ac:dyDescent="0.25">
      <c r="A16" s="17" t="str">
        <f>"3/11"</f>
        <v>3/11</v>
      </c>
      <c r="B16" s="18" t="s">
        <v>107</v>
      </c>
      <c r="C16" s="19" t="str">
        <f>"10"</f>
        <v>10</v>
      </c>
      <c r="D16" s="19">
        <v>7.0000000000000007E-2</v>
      </c>
      <c r="E16" s="19">
        <v>0</v>
      </c>
      <c r="F16" s="19">
        <v>0.64</v>
      </c>
      <c r="G16" s="19">
        <v>0.64</v>
      </c>
      <c r="H16" s="19">
        <v>0.56999999999999995</v>
      </c>
      <c r="I16" s="19">
        <v>8.1640652639000013</v>
      </c>
      <c r="J16" s="19">
        <v>0.08</v>
      </c>
      <c r="K16" s="19">
        <v>0.42</v>
      </c>
      <c r="L16" s="19">
        <v>0</v>
      </c>
      <c r="M16" s="19">
        <v>0</v>
      </c>
      <c r="N16" s="19">
        <v>0.23</v>
      </c>
      <c r="O16" s="19">
        <v>0.28000000000000003</v>
      </c>
      <c r="P16" s="19">
        <v>0.06</v>
      </c>
      <c r="Q16" s="19">
        <v>0</v>
      </c>
      <c r="R16" s="19">
        <v>0</v>
      </c>
      <c r="S16" s="19">
        <v>0</v>
      </c>
      <c r="T16" s="19">
        <v>0.09</v>
      </c>
      <c r="U16" s="19">
        <v>27.56</v>
      </c>
      <c r="V16" s="19">
        <v>4.0599999999999996</v>
      </c>
      <c r="W16" s="19">
        <v>0.86</v>
      </c>
      <c r="X16" s="19">
        <v>0.54</v>
      </c>
      <c r="Y16" s="19">
        <v>1.39</v>
      </c>
      <c r="Z16" s="19">
        <v>0.02</v>
      </c>
      <c r="AA16" s="19">
        <v>0</v>
      </c>
      <c r="AB16" s="19">
        <v>97.2</v>
      </c>
      <c r="AC16" s="19">
        <v>18</v>
      </c>
      <c r="AD16" s="19">
        <v>0.3</v>
      </c>
      <c r="AE16" s="19">
        <v>0</v>
      </c>
      <c r="AF16" s="19">
        <v>0</v>
      </c>
      <c r="AG16" s="19">
        <v>0.01</v>
      </c>
      <c r="AH16" s="19">
        <v>0.03</v>
      </c>
      <c r="AI16" s="19">
        <v>0.06</v>
      </c>
      <c r="AJ16" s="16">
        <v>0</v>
      </c>
      <c r="AK16" s="16">
        <v>2.42</v>
      </c>
      <c r="AL16" s="16">
        <v>2.17</v>
      </c>
      <c r="AM16" s="16">
        <v>3.87</v>
      </c>
      <c r="AN16" s="16">
        <v>1.42</v>
      </c>
      <c r="AO16" s="16">
        <v>0.74</v>
      </c>
      <c r="AP16" s="16">
        <v>1.63</v>
      </c>
      <c r="AQ16" s="16">
        <v>0.5</v>
      </c>
      <c r="AR16" s="16">
        <v>2.4300000000000002</v>
      </c>
      <c r="AS16" s="16">
        <v>1.85</v>
      </c>
      <c r="AT16" s="16">
        <v>2.09</v>
      </c>
      <c r="AU16" s="16">
        <v>2.66</v>
      </c>
      <c r="AV16" s="16">
        <v>0.99</v>
      </c>
      <c r="AW16" s="16">
        <v>1.77</v>
      </c>
      <c r="AX16" s="16">
        <v>15.39</v>
      </c>
      <c r="AY16" s="16">
        <v>0</v>
      </c>
      <c r="AZ16" s="16">
        <v>4.46</v>
      </c>
      <c r="BA16" s="16">
        <v>2.4500000000000002</v>
      </c>
      <c r="BB16" s="16">
        <v>1.24</v>
      </c>
      <c r="BC16" s="16">
        <v>0.97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0.04</v>
      </c>
      <c r="BL16" s="16">
        <v>0</v>
      </c>
      <c r="BM16" s="16">
        <v>0.03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0.15</v>
      </c>
      <c r="BT16" s="16">
        <v>0</v>
      </c>
      <c r="BU16" s="16">
        <v>0</v>
      </c>
      <c r="BV16" s="16">
        <v>0.37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10.72</v>
      </c>
      <c r="CC16" s="20"/>
      <c r="CD16" s="20"/>
      <c r="CE16" s="16">
        <v>16.2</v>
      </c>
      <c r="CG16" s="16">
        <v>39.69</v>
      </c>
      <c r="CH16" s="16">
        <v>20.97</v>
      </c>
      <c r="CI16" s="16">
        <v>30.33</v>
      </c>
      <c r="CJ16" s="16">
        <v>457.01</v>
      </c>
      <c r="CK16" s="16">
        <v>143.78</v>
      </c>
      <c r="CL16" s="16">
        <v>300.39</v>
      </c>
      <c r="CM16" s="16">
        <v>16.09</v>
      </c>
      <c r="CN16" s="16">
        <v>9.2899999999999991</v>
      </c>
      <c r="CO16" s="16">
        <v>12.75</v>
      </c>
      <c r="CP16" s="16">
        <v>0.09</v>
      </c>
      <c r="CQ16" s="16">
        <v>7.0000000000000007E-2</v>
      </c>
      <c r="CR16" s="68"/>
    </row>
    <row r="17" spans="1:96" s="22" customFormat="1" ht="31.5" x14ac:dyDescent="0.25">
      <c r="A17" s="71"/>
      <c r="B17" s="72" t="s">
        <v>108</v>
      </c>
      <c r="C17" s="73"/>
      <c r="D17" s="73">
        <v>16.5</v>
      </c>
      <c r="E17" s="73">
        <v>3.46</v>
      </c>
      <c r="F17" s="73">
        <v>19.829999999999998</v>
      </c>
      <c r="G17" s="73">
        <v>18.059999999999999</v>
      </c>
      <c r="H17" s="73">
        <v>111.05</v>
      </c>
      <c r="I17" s="73">
        <v>681.17</v>
      </c>
      <c r="J17" s="73">
        <v>3.14</v>
      </c>
      <c r="K17" s="73">
        <v>10.56</v>
      </c>
      <c r="L17" s="73">
        <v>0</v>
      </c>
      <c r="M17" s="73">
        <v>0</v>
      </c>
      <c r="N17" s="73">
        <v>28.58</v>
      </c>
      <c r="O17" s="73">
        <v>75.069999999999993</v>
      </c>
      <c r="P17" s="73">
        <v>7.4</v>
      </c>
      <c r="Q17" s="73">
        <v>0</v>
      </c>
      <c r="R17" s="73">
        <v>0</v>
      </c>
      <c r="S17" s="73">
        <v>1.84</v>
      </c>
      <c r="T17" s="73">
        <v>5.0199999999999996</v>
      </c>
      <c r="U17" s="73">
        <v>475.18</v>
      </c>
      <c r="V17" s="73">
        <v>1176.67</v>
      </c>
      <c r="W17" s="73">
        <v>91.81</v>
      </c>
      <c r="X17" s="73">
        <v>69.17</v>
      </c>
      <c r="Y17" s="73">
        <v>226.43</v>
      </c>
      <c r="Z17" s="73">
        <v>3.26</v>
      </c>
      <c r="AA17" s="73">
        <v>59.18</v>
      </c>
      <c r="AB17" s="73">
        <v>1660.37</v>
      </c>
      <c r="AC17" s="73">
        <v>395.58</v>
      </c>
      <c r="AD17" s="73">
        <v>8.84</v>
      </c>
      <c r="AE17" s="73">
        <v>0.31</v>
      </c>
      <c r="AF17" s="73">
        <v>0.26</v>
      </c>
      <c r="AG17" s="73">
        <v>2.61</v>
      </c>
      <c r="AH17" s="73">
        <v>6.99</v>
      </c>
      <c r="AI17" s="73">
        <v>42.26</v>
      </c>
      <c r="AJ17" s="74">
        <v>0</v>
      </c>
      <c r="AK17" s="74">
        <v>622.1</v>
      </c>
      <c r="AL17" s="74">
        <v>576.25</v>
      </c>
      <c r="AM17" s="74">
        <v>999.67</v>
      </c>
      <c r="AN17" s="74">
        <v>548.09</v>
      </c>
      <c r="AO17" s="74">
        <v>248.71</v>
      </c>
      <c r="AP17" s="74">
        <v>476.29</v>
      </c>
      <c r="AQ17" s="74">
        <v>168.58</v>
      </c>
      <c r="AR17" s="74">
        <v>641.55999999999995</v>
      </c>
      <c r="AS17" s="74">
        <v>553.70000000000005</v>
      </c>
      <c r="AT17" s="74">
        <v>810.61</v>
      </c>
      <c r="AU17" s="74">
        <v>738.77</v>
      </c>
      <c r="AV17" s="74">
        <v>274.89999999999998</v>
      </c>
      <c r="AW17" s="74">
        <v>461.57</v>
      </c>
      <c r="AX17" s="74">
        <v>3266.93</v>
      </c>
      <c r="AY17" s="74">
        <v>6.82</v>
      </c>
      <c r="AZ17" s="74">
        <v>915.9</v>
      </c>
      <c r="BA17" s="74">
        <v>671.01</v>
      </c>
      <c r="BB17" s="74">
        <v>379.07</v>
      </c>
      <c r="BC17" s="74">
        <v>258.93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1.1599999999999999</v>
      </c>
      <c r="BL17" s="74">
        <v>0</v>
      </c>
      <c r="BM17" s="74">
        <v>0.65</v>
      </c>
      <c r="BN17" s="74">
        <v>0.05</v>
      </c>
      <c r="BO17" s="74">
        <v>0.11</v>
      </c>
      <c r="BP17" s="74">
        <v>0</v>
      </c>
      <c r="BQ17" s="74">
        <v>0</v>
      </c>
      <c r="BR17" s="74">
        <v>0.02</v>
      </c>
      <c r="BS17" s="74">
        <v>3.92</v>
      </c>
      <c r="BT17" s="74">
        <v>0</v>
      </c>
      <c r="BU17" s="74">
        <v>0</v>
      </c>
      <c r="BV17" s="74">
        <v>10.029999999999999</v>
      </c>
      <c r="BW17" s="74">
        <v>0.02</v>
      </c>
      <c r="BX17" s="74">
        <v>0</v>
      </c>
      <c r="BY17" s="74">
        <v>0</v>
      </c>
      <c r="BZ17" s="74">
        <v>0</v>
      </c>
      <c r="CA17" s="74">
        <v>0</v>
      </c>
      <c r="CB17" s="74">
        <v>541.79</v>
      </c>
      <c r="CC17" s="70"/>
      <c r="CD17" s="70">
        <f>$I$17/$I$27*100</f>
        <v>42.592824181183801</v>
      </c>
      <c r="CE17" s="74">
        <v>335.91</v>
      </c>
      <c r="CF17" s="74"/>
      <c r="CG17" s="74">
        <v>169.67</v>
      </c>
      <c r="CH17" s="74">
        <v>96.52</v>
      </c>
      <c r="CI17" s="74">
        <v>133.09</v>
      </c>
      <c r="CJ17" s="74">
        <v>10679.49</v>
      </c>
      <c r="CK17" s="74">
        <v>4616.1899999999996</v>
      </c>
      <c r="CL17" s="74">
        <v>7647.84</v>
      </c>
      <c r="CM17" s="74">
        <v>194.92</v>
      </c>
      <c r="CN17" s="74">
        <v>133.49</v>
      </c>
      <c r="CO17" s="74">
        <v>165.95</v>
      </c>
      <c r="CP17" s="74">
        <v>16.57</v>
      </c>
      <c r="CQ17" s="74">
        <v>1.07</v>
      </c>
    </row>
    <row r="18" spans="1:96" x14ac:dyDescent="0.25">
      <c r="A18" s="17"/>
      <c r="B18" s="69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ht="31.5" x14ac:dyDescent="0.25">
      <c r="A19" s="17" t="str">
        <f>"12/7"</f>
        <v>12/7</v>
      </c>
      <c r="B19" s="18" t="s">
        <v>110</v>
      </c>
      <c r="C19" s="19" t="str">
        <f>"130"</f>
        <v>130</v>
      </c>
      <c r="D19" s="19">
        <v>21.38</v>
      </c>
      <c r="E19" s="19">
        <v>19.98</v>
      </c>
      <c r="F19" s="19">
        <v>6.86</v>
      </c>
      <c r="G19" s="19">
        <v>0.16</v>
      </c>
      <c r="H19" s="19">
        <v>9.1999999999999993</v>
      </c>
      <c r="I19" s="19">
        <v>184.830906</v>
      </c>
      <c r="J19" s="19">
        <v>1.32</v>
      </c>
      <c r="K19" s="19">
        <v>0</v>
      </c>
      <c r="L19" s="19">
        <v>0</v>
      </c>
      <c r="M19" s="19">
        <v>0</v>
      </c>
      <c r="N19" s="19">
        <v>0.27</v>
      </c>
      <c r="O19" s="19">
        <v>8.89</v>
      </c>
      <c r="P19" s="19">
        <v>0.04</v>
      </c>
      <c r="Q19" s="19">
        <v>0</v>
      </c>
      <c r="R19" s="19">
        <v>0</v>
      </c>
      <c r="S19" s="19">
        <v>0</v>
      </c>
      <c r="T19" s="19">
        <v>2.25</v>
      </c>
      <c r="U19" s="19">
        <v>274.60000000000002</v>
      </c>
      <c r="V19" s="19">
        <v>253.61</v>
      </c>
      <c r="W19" s="19">
        <v>26.13</v>
      </c>
      <c r="X19" s="19">
        <v>29.46</v>
      </c>
      <c r="Y19" s="19">
        <v>202.76</v>
      </c>
      <c r="Z19" s="19">
        <v>0.79</v>
      </c>
      <c r="AA19" s="19">
        <v>49.73</v>
      </c>
      <c r="AB19" s="19">
        <v>4.91</v>
      </c>
      <c r="AC19" s="19">
        <v>50.54</v>
      </c>
      <c r="AD19" s="19">
        <v>1.51</v>
      </c>
      <c r="AE19" s="19">
        <v>0.18</v>
      </c>
      <c r="AF19" s="19">
        <v>0.19</v>
      </c>
      <c r="AG19" s="19">
        <v>4.2300000000000004</v>
      </c>
      <c r="AH19" s="19">
        <v>8.19</v>
      </c>
      <c r="AI19" s="19">
        <v>0.88</v>
      </c>
      <c r="AJ19" s="16">
        <v>0</v>
      </c>
      <c r="AK19" s="16">
        <v>1266.4100000000001</v>
      </c>
      <c r="AL19" s="16">
        <v>985.11</v>
      </c>
      <c r="AM19" s="16">
        <v>1778.22</v>
      </c>
      <c r="AN19" s="16">
        <v>1973.52</v>
      </c>
      <c r="AO19" s="16">
        <v>559.1</v>
      </c>
      <c r="AP19" s="16">
        <v>1136.73</v>
      </c>
      <c r="AQ19" s="16">
        <v>231.13</v>
      </c>
      <c r="AR19" s="16">
        <v>127.79</v>
      </c>
      <c r="AS19" s="16">
        <v>103.04</v>
      </c>
      <c r="AT19" s="16">
        <v>127.92</v>
      </c>
      <c r="AU19" s="16">
        <v>150.63999999999999</v>
      </c>
      <c r="AV19" s="16">
        <v>867.67</v>
      </c>
      <c r="AW19" s="16">
        <v>83.5</v>
      </c>
      <c r="AX19" s="16">
        <v>565.51</v>
      </c>
      <c r="AY19" s="16">
        <v>1.0900000000000001</v>
      </c>
      <c r="AZ19" s="16">
        <v>170.12</v>
      </c>
      <c r="BA19" s="16">
        <v>132.78</v>
      </c>
      <c r="BB19" s="16">
        <v>77.790000000000006</v>
      </c>
      <c r="BC19" s="16">
        <v>54.85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0.02</v>
      </c>
      <c r="BT19" s="16">
        <v>0</v>
      </c>
      <c r="BU19" s="16">
        <v>0</v>
      </c>
      <c r="BV19" s="16">
        <v>7.0000000000000007E-2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109.7</v>
      </c>
      <c r="CC19" s="20"/>
      <c r="CD19" s="20"/>
      <c r="CE19" s="16">
        <v>50.54</v>
      </c>
      <c r="CF19" s="16"/>
      <c r="CG19" s="16">
        <v>200.89</v>
      </c>
      <c r="CH19" s="16">
        <v>39.299999999999997</v>
      </c>
      <c r="CI19" s="16">
        <v>120.09</v>
      </c>
      <c r="CJ19" s="16">
        <v>2254.9299999999998</v>
      </c>
      <c r="CK19" s="16">
        <v>869.06</v>
      </c>
      <c r="CL19" s="16">
        <v>1562</v>
      </c>
      <c r="CM19" s="16">
        <v>28.89</v>
      </c>
      <c r="CN19" s="16">
        <v>18.48</v>
      </c>
      <c r="CO19" s="16">
        <v>23.69</v>
      </c>
      <c r="CP19" s="16">
        <v>0</v>
      </c>
      <c r="CQ19" s="16">
        <v>0.65</v>
      </c>
      <c r="CR19" s="67"/>
    </row>
    <row r="20" spans="1:96" s="21" customFormat="1" ht="31.5" x14ac:dyDescent="0.25">
      <c r="A20" s="17" t="str">
        <f>"36/3"</f>
        <v>36/3</v>
      </c>
      <c r="B20" s="18" t="s">
        <v>111</v>
      </c>
      <c r="C20" s="19" t="str">
        <f>"200"</f>
        <v>200</v>
      </c>
      <c r="D20" s="19">
        <v>3.78</v>
      </c>
      <c r="E20" s="19">
        <v>0</v>
      </c>
      <c r="F20" s="19">
        <v>4.84</v>
      </c>
      <c r="G20" s="19">
        <v>5.5</v>
      </c>
      <c r="H20" s="19">
        <v>23.85</v>
      </c>
      <c r="I20" s="19">
        <v>147.288175</v>
      </c>
      <c r="J20" s="19">
        <v>0.71</v>
      </c>
      <c r="K20" s="19">
        <v>3.25</v>
      </c>
      <c r="L20" s="19">
        <v>0</v>
      </c>
      <c r="M20" s="19">
        <v>0</v>
      </c>
      <c r="N20" s="19">
        <v>5.03</v>
      </c>
      <c r="O20" s="19">
        <v>14.72</v>
      </c>
      <c r="P20" s="19">
        <v>4.0999999999999996</v>
      </c>
      <c r="Q20" s="19">
        <v>0</v>
      </c>
      <c r="R20" s="19">
        <v>0</v>
      </c>
      <c r="S20" s="19">
        <v>0.33</v>
      </c>
      <c r="T20" s="19">
        <v>2.38</v>
      </c>
      <c r="U20" s="19">
        <v>368.9</v>
      </c>
      <c r="V20" s="19">
        <v>498.69</v>
      </c>
      <c r="W20" s="19">
        <v>27.62</v>
      </c>
      <c r="X20" s="19">
        <v>38.9</v>
      </c>
      <c r="Y20" s="19">
        <v>87.8</v>
      </c>
      <c r="Z20" s="19">
        <v>1.2</v>
      </c>
      <c r="AA20" s="19">
        <v>0</v>
      </c>
      <c r="AB20" s="19">
        <v>4440</v>
      </c>
      <c r="AC20" s="19">
        <v>924.75</v>
      </c>
      <c r="AD20" s="19">
        <v>2.62</v>
      </c>
      <c r="AE20" s="19">
        <v>0.13</v>
      </c>
      <c r="AF20" s="19">
        <v>0.09</v>
      </c>
      <c r="AG20" s="19">
        <v>1.44</v>
      </c>
      <c r="AH20" s="19">
        <v>2.58</v>
      </c>
      <c r="AI20" s="19">
        <v>8.6999999999999993</v>
      </c>
      <c r="AJ20" s="16">
        <v>0</v>
      </c>
      <c r="AK20" s="16">
        <v>125.63</v>
      </c>
      <c r="AL20" s="16">
        <v>122.44</v>
      </c>
      <c r="AM20" s="16">
        <v>189.03</v>
      </c>
      <c r="AN20" s="16">
        <v>167.41</v>
      </c>
      <c r="AO20" s="16">
        <v>30.74</v>
      </c>
      <c r="AP20" s="16">
        <v>119.8</v>
      </c>
      <c r="AQ20" s="16">
        <v>37.409999999999997</v>
      </c>
      <c r="AR20" s="16">
        <v>120.51</v>
      </c>
      <c r="AS20" s="16">
        <v>135.91999999999999</v>
      </c>
      <c r="AT20" s="16">
        <v>294.02999999999997</v>
      </c>
      <c r="AU20" s="16">
        <v>321.25</v>
      </c>
      <c r="AV20" s="16">
        <v>52.26</v>
      </c>
      <c r="AW20" s="16">
        <v>125.3</v>
      </c>
      <c r="AX20" s="16">
        <v>547.32000000000005</v>
      </c>
      <c r="AY20" s="16">
        <v>0</v>
      </c>
      <c r="AZ20" s="16">
        <v>144.15</v>
      </c>
      <c r="BA20" s="16">
        <v>125.44</v>
      </c>
      <c r="BB20" s="16">
        <v>82.81</v>
      </c>
      <c r="BC20" s="16">
        <v>35.909999999999997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0.33</v>
      </c>
      <c r="BL20" s="16">
        <v>0</v>
      </c>
      <c r="BM20" s="16">
        <v>0.19</v>
      </c>
      <c r="BN20" s="16">
        <v>0.01</v>
      </c>
      <c r="BO20" s="16">
        <v>0.03</v>
      </c>
      <c r="BP20" s="16">
        <v>0</v>
      </c>
      <c r="BQ20" s="16">
        <v>0</v>
      </c>
      <c r="BR20" s="16">
        <v>0</v>
      </c>
      <c r="BS20" s="16">
        <v>1.1499999999999999</v>
      </c>
      <c r="BT20" s="16">
        <v>0</v>
      </c>
      <c r="BU20" s="16">
        <v>0</v>
      </c>
      <c r="BV20" s="16">
        <v>3.04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187.01</v>
      </c>
      <c r="CC20" s="20"/>
      <c r="CD20" s="20"/>
      <c r="CE20" s="16">
        <v>740</v>
      </c>
      <c r="CF20" s="16"/>
      <c r="CG20" s="16">
        <v>22.26</v>
      </c>
      <c r="CH20" s="16">
        <v>12.73</v>
      </c>
      <c r="CI20" s="16">
        <v>17.489999999999998</v>
      </c>
      <c r="CJ20" s="16">
        <v>852.5</v>
      </c>
      <c r="CK20" s="16">
        <v>365</v>
      </c>
      <c r="CL20" s="16">
        <v>608.75</v>
      </c>
      <c r="CM20" s="16">
        <v>15.84</v>
      </c>
      <c r="CN20" s="16">
        <v>6.41</v>
      </c>
      <c r="CO20" s="16">
        <v>11.16</v>
      </c>
      <c r="CP20" s="16">
        <v>0</v>
      </c>
      <c r="CQ20" s="16">
        <v>0.5</v>
      </c>
      <c r="CR20" s="67"/>
    </row>
    <row r="21" spans="1:96" s="21" customFormat="1" x14ac:dyDescent="0.25">
      <c r="A21" s="17" t="str">
        <f>"8/15"</f>
        <v>8/15</v>
      </c>
      <c r="B21" s="18" t="s">
        <v>103</v>
      </c>
      <c r="C21" s="19" t="str">
        <f>"40"</f>
        <v>40</v>
      </c>
      <c r="D21" s="19">
        <v>3.97</v>
      </c>
      <c r="E21" s="19">
        <v>0</v>
      </c>
      <c r="F21" s="19">
        <v>0.39</v>
      </c>
      <c r="G21" s="19">
        <v>0.39</v>
      </c>
      <c r="H21" s="19">
        <v>28.14</v>
      </c>
      <c r="I21" s="19">
        <v>134.34059999999999</v>
      </c>
      <c r="J21" s="19">
        <v>0</v>
      </c>
      <c r="K21" s="19">
        <v>0</v>
      </c>
      <c r="L21" s="19">
        <v>0</v>
      </c>
      <c r="M21" s="19">
        <v>0</v>
      </c>
      <c r="N21" s="19">
        <v>0.66</v>
      </c>
      <c r="O21" s="19">
        <v>27.36</v>
      </c>
      <c r="P21" s="19">
        <v>0.12</v>
      </c>
      <c r="Q21" s="19">
        <v>0</v>
      </c>
      <c r="R21" s="19">
        <v>0</v>
      </c>
      <c r="S21" s="19">
        <v>0</v>
      </c>
      <c r="T21" s="19">
        <v>1.08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6">
        <v>0</v>
      </c>
      <c r="AK21" s="16">
        <v>191.57</v>
      </c>
      <c r="AL21" s="16">
        <v>199.4</v>
      </c>
      <c r="AM21" s="16">
        <v>305.37</v>
      </c>
      <c r="AN21" s="16">
        <v>101.27</v>
      </c>
      <c r="AO21" s="16">
        <v>60.03</v>
      </c>
      <c r="AP21" s="16">
        <v>120.06</v>
      </c>
      <c r="AQ21" s="16">
        <v>45.41</v>
      </c>
      <c r="AR21" s="16">
        <v>217.15</v>
      </c>
      <c r="AS21" s="16">
        <v>134.68</v>
      </c>
      <c r="AT21" s="16">
        <v>187.92</v>
      </c>
      <c r="AU21" s="16">
        <v>155.03</v>
      </c>
      <c r="AV21" s="16">
        <v>81.430000000000007</v>
      </c>
      <c r="AW21" s="16">
        <v>144.07</v>
      </c>
      <c r="AX21" s="16">
        <v>1204.78</v>
      </c>
      <c r="AY21" s="16">
        <v>0</v>
      </c>
      <c r="AZ21" s="16">
        <v>392.54</v>
      </c>
      <c r="BA21" s="16">
        <v>170.69</v>
      </c>
      <c r="BB21" s="16">
        <v>113.27</v>
      </c>
      <c r="BC21" s="16">
        <v>89.78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0.05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0.04</v>
      </c>
      <c r="BT21" s="16">
        <v>0</v>
      </c>
      <c r="BU21" s="16">
        <v>0</v>
      </c>
      <c r="BV21" s="16">
        <v>0.17</v>
      </c>
      <c r="BW21" s="16">
        <v>0.01</v>
      </c>
      <c r="BX21" s="16">
        <v>0</v>
      </c>
      <c r="BY21" s="16">
        <v>0</v>
      </c>
      <c r="BZ21" s="16">
        <v>0</v>
      </c>
      <c r="CA21" s="16">
        <v>0</v>
      </c>
      <c r="CB21" s="16">
        <v>23.46</v>
      </c>
      <c r="CC21" s="20"/>
      <c r="CD21" s="20"/>
      <c r="CE21" s="16">
        <v>0</v>
      </c>
      <c r="CF21" s="16"/>
      <c r="CG21" s="16">
        <v>0</v>
      </c>
      <c r="CH21" s="16">
        <v>0</v>
      </c>
      <c r="CI21" s="16">
        <v>0</v>
      </c>
      <c r="CJ21" s="16">
        <v>2850</v>
      </c>
      <c r="CK21" s="16">
        <v>1098</v>
      </c>
      <c r="CL21" s="16">
        <v>1974</v>
      </c>
      <c r="CM21" s="16">
        <v>22.8</v>
      </c>
      <c r="CN21" s="16">
        <v>22.8</v>
      </c>
      <c r="CO21" s="16">
        <v>22.8</v>
      </c>
      <c r="CP21" s="16">
        <v>0</v>
      </c>
      <c r="CQ21" s="16">
        <v>0</v>
      </c>
      <c r="CR21" s="67"/>
    </row>
    <row r="22" spans="1:96" s="21" customFormat="1" ht="31.5" x14ac:dyDescent="0.25">
      <c r="A22" s="17" t="str">
        <f>"3/10"</f>
        <v>3/10</v>
      </c>
      <c r="B22" s="18" t="s">
        <v>112</v>
      </c>
      <c r="C22" s="19" t="str">
        <f>"200"</f>
        <v>200</v>
      </c>
      <c r="D22" s="19">
        <v>0.35</v>
      </c>
      <c r="E22" s="19">
        <v>0</v>
      </c>
      <c r="F22" s="19">
        <v>0.35</v>
      </c>
      <c r="G22" s="19">
        <v>0.35</v>
      </c>
      <c r="H22" s="19">
        <v>15.05</v>
      </c>
      <c r="I22" s="19">
        <v>61.375960000000006</v>
      </c>
      <c r="J22" s="19">
        <v>0.09</v>
      </c>
      <c r="K22" s="19">
        <v>0</v>
      </c>
      <c r="L22" s="19">
        <v>0</v>
      </c>
      <c r="M22" s="19">
        <v>0</v>
      </c>
      <c r="N22" s="19">
        <v>12.83</v>
      </c>
      <c r="O22" s="19">
        <v>0.68</v>
      </c>
      <c r="P22" s="19">
        <v>1.54</v>
      </c>
      <c r="Q22" s="19">
        <v>0</v>
      </c>
      <c r="R22" s="19">
        <v>0</v>
      </c>
      <c r="S22" s="19">
        <v>0.72</v>
      </c>
      <c r="T22" s="19">
        <v>0.46</v>
      </c>
      <c r="U22" s="19">
        <v>23.22</v>
      </c>
      <c r="V22" s="19">
        <v>247.85</v>
      </c>
      <c r="W22" s="19">
        <v>14.11</v>
      </c>
      <c r="X22" s="19">
        <v>7.7</v>
      </c>
      <c r="Y22" s="19">
        <v>9.2100000000000009</v>
      </c>
      <c r="Z22" s="19">
        <v>1.94</v>
      </c>
      <c r="AA22" s="19">
        <v>0</v>
      </c>
      <c r="AB22" s="19">
        <v>24.3</v>
      </c>
      <c r="AC22" s="19">
        <v>4.5</v>
      </c>
      <c r="AD22" s="19">
        <v>0.18</v>
      </c>
      <c r="AE22" s="19">
        <v>0.02</v>
      </c>
      <c r="AF22" s="19">
        <v>0.02</v>
      </c>
      <c r="AG22" s="19">
        <v>0.23</v>
      </c>
      <c r="AH22" s="19">
        <v>0.36</v>
      </c>
      <c r="AI22" s="19">
        <v>3.6</v>
      </c>
      <c r="AJ22" s="16">
        <v>0</v>
      </c>
      <c r="AK22" s="16">
        <v>10.58</v>
      </c>
      <c r="AL22" s="16">
        <v>11.47</v>
      </c>
      <c r="AM22" s="16">
        <v>16.760000000000002</v>
      </c>
      <c r="AN22" s="16">
        <v>15.88</v>
      </c>
      <c r="AO22" s="16">
        <v>2.65</v>
      </c>
      <c r="AP22" s="16">
        <v>9.6999999999999993</v>
      </c>
      <c r="AQ22" s="16">
        <v>2.65</v>
      </c>
      <c r="AR22" s="16">
        <v>7.94</v>
      </c>
      <c r="AS22" s="16">
        <v>14.99</v>
      </c>
      <c r="AT22" s="16">
        <v>8.82</v>
      </c>
      <c r="AU22" s="16">
        <v>68.8</v>
      </c>
      <c r="AV22" s="16">
        <v>6.17</v>
      </c>
      <c r="AW22" s="16">
        <v>12.35</v>
      </c>
      <c r="AX22" s="16">
        <v>37.04</v>
      </c>
      <c r="AY22" s="16">
        <v>0</v>
      </c>
      <c r="AZ22" s="16">
        <v>11.47</v>
      </c>
      <c r="BA22" s="16">
        <v>14.11</v>
      </c>
      <c r="BB22" s="16">
        <v>5.29</v>
      </c>
      <c r="BC22" s="16">
        <v>4.41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287.68</v>
      </c>
      <c r="CC22" s="20"/>
      <c r="CD22" s="20"/>
      <c r="CE22" s="16">
        <v>4.05</v>
      </c>
      <c r="CF22" s="16"/>
      <c r="CG22" s="16">
        <v>4.57</v>
      </c>
      <c r="CH22" s="16">
        <v>4.57</v>
      </c>
      <c r="CI22" s="16">
        <v>4.57</v>
      </c>
      <c r="CJ22" s="16">
        <v>448.13</v>
      </c>
      <c r="CK22" s="16">
        <v>237.9</v>
      </c>
      <c r="CL22" s="16">
        <v>343.01</v>
      </c>
      <c r="CM22" s="16">
        <v>66.23</v>
      </c>
      <c r="CN22" s="16">
        <v>52.06</v>
      </c>
      <c r="CO22" s="16">
        <v>59.15</v>
      </c>
      <c r="CP22" s="16">
        <v>5</v>
      </c>
      <c r="CQ22" s="16">
        <v>0</v>
      </c>
      <c r="CR22" s="67"/>
    </row>
    <row r="23" spans="1:96" s="21" customFormat="1" ht="31.5" x14ac:dyDescent="0.25">
      <c r="A23" s="17" t="str">
        <f>"14/2"</f>
        <v>14/2</v>
      </c>
      <c r="B23" s="18" t="s">
        <v>113</v>
      </c>
      <c r="C23" s="19" t="str">
        <f>"300"</f>
        <v>300</v>
      </c>
      <c r="D23" s="19">
        <v>4.04</v>
      </c>
      <c r="E23" s="19">
        <v>0</v>
      </c>
      <c r="F23" s="19">
        <v>6.58</v>
      </c>
      <c r="G23" s="19">
        <v>7.48</v>
      </c>
      <c r="H23" s="19">
        <v>27.42</v>
      </c>
      <c r="I23" s="19">
        <v>181.52670899999998</v>
      </c>
      <c r="J23" s="19">
        <v>1.02</v>
      </c>
      <c r="K23" s="19">
        <v>3.9</v>
      </c>
      <c r="L23" s="19">
        <v>0</v>
      </c>
      <c r="M23" s="19">
        <v>0</v>
      </c>
      <c r="N23" s="19">
        <v>2.61</v>
      </c>
      <c r="O23" s="19">
        <v>21.85</v>
      </c>
      <c r="P23" s="19">
        <v>2.96</v>
      </c>
      <c r="Q23" s="19">
        <v>0</v>
      </c>
      <c r="R23" s="19">
        <v>0</v>
      </c>
      <c r="S23" s="19">
        <v>0.23</v>
      </c>
      <c r="T23" s="19">
        <v>2.1800000000000002</v>
      </c>
      <c r="U23" s="19">
        <v>245.94</v>
      </c>
      <c r="V23" s="19">
        <v>542.22</v>
      </c>
      <c r="W23" s="19">
        <v>25.31</v>
      </c>
      <c r="X23" s="19">
        <v>41.35</v>
      </c>
      <c r="Y23" s="19">
        <v>110.85</v>
      </c>
      <c r="Z23" s="19">
        <v>1.47</v>
      </c>
      <c r="AA23" s="19">
        <v>0</v>
      </c>
      <c r="AB23" s="19">
        <v>1166.4000000000001</v>
      </c>
      <c r="AC23" s="19">
        <v>242.7</v>
      </c>
      <c r="AD23" s="19">
        <v>3.1</v>
      </c>
      <c r="AE23" s="19">
        <v>0.15</v>
      </c>
      <c r="AF23" s="19">
        <v>7.0000000000000007E-2</v>
      </c>
      <c r="AG23" s="19">
        <v>1.2</v>
      </c>
      <c r="AH23" s="19">
        <v>2.57</v>
      </c>
      <c r="AI23" s="19">
        <v>7.8</v>
      </c>
      <c r="AJ23" s="16">
        <v>0</v>
      </c>
      <c r="AK23" s="16">
        <v>106.03</v>
      </c>
      <c r="AL23" s="16">
        <v>105.13</v>
      </c>
      <c r="AM23" s="16">
        <v>165.71</v>
      </c>
      <c r="AN23" s="16">
        <v>126.12</v>
      </c>
      <c r="AO23" s="16">
        <v>33.159999999999997</v>
      </c>
      <c r="AP23" s="16">
        <v>96.67</v>
      </c>
      <c r="AQ23" s="16">
        <v>46.59</v>
      </c>
      <c r="AR23" s="16">
        <v>122.79</v>
      </c>
      <c r="AS23" s="16">
        <v>154.31</v>
      </c>
      <c r="AT23" s="16">
        <v>248.29</v>
      </c>
      <c r="AU23" s="16">
        <v>223.35</v>
      </c>
      <c r="AV23" s="16">
        <v>50.66</v>
      </c>
      <c r="AW23" s="16">
        <v>132.71</v>
      </c>
      <c r="AX23" s="16">
        <v>689.79</v>
      </c>
      <c r="AY23" s="16">
        <v>0</v>
      </c>
      <c r="AZ23" s="16">
        <v>133.66999999999999</v>
      </c>
      <c r="BA23" s="16">
        <v>128.09</v>
      </c>
      <c r="BB23" s="16">
        <v>96.78</v>
      </c>
      <c r="BC23" s="16">
        <v>51.27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0.53</v>
      </c>
      <c r="BL23" s="16">
        <v>0</v>
      </c>
      <c r="BM23" s="16">
        <v>0.23</v>
      </c>
      <c r="BN23" s="16">
        <v>0.02</v>
      </c>
      <c r="BO23" s="16">
        <v>0.04</v>
      </c>
      <c r="BP23" s="16">
        <v>0</v>
      </c>
      <c r="BQ23" s="16">
        <v>0</v>
      </c>
      <c r="BR23" s="16">
        <v>0.01</v>
      </c>
      <c r="BS23" s="16">
        <v>1.7</v>
      </c>
      <c r="BT23" s="16">
        <v>0</v>
      </c>
      <c r="BU23" s="16">
        <v>0</v>
      </c>
      <c r="BV23" s="16">
        <v>4.04</v>
      </c>
      <c r="BW23" s="16">
        <v>0.02</v>
      </c>
      <c r="BX23" s="16">
        <v>0</v>
      </c>
      <c r="BY23" s="16">
        <v>0</v>
      </c>
      <c r="BZ23" s="16">
        <v>0</v>
      </c>
      <c r="CA23" s="16">
        <v>0</v>
      </c>
      <c r="CB23" s="16">
        <v>301.20999999999998</v>
      </c>
      <c r="CC23" s="20"/>
      <c r="CD23" s="20"/>
      <c r="CE23" s="16">
        <v>194.4</v>
      </c>
      <c r="CF23" s="16"/>
      <c r="CG23" s="16">
        <v>11.99</v>
      </c>
      <c r="CH23" s="16">
        <v>7.33</v>
      </c>
      <c r="CI23" s="16">
        <v>9.66</v>
      </c>
      <c r="CJ23" s="16">
        <v>528.77</v>
      </c>
      <c r="CK23" s="16">
        <v>289.70999999999998</v>
      </c>
      <c r="CL23" s="16">
        <v>409.24</v>
      </c>
      <c r="CM23" s="16">
        <v>21.85</v>
      </c>
      <c r="CN23" s="16">
        <v>10.11</v>
      </c>
      <c r="CO23" s="16">
        <v>16.149999999999999</v>
      </c>
      <c r="CP23" s="16">
        <v>0</v>
      </c>
      <c r="CQ23" s="16">
        <v>0.6</v>
      </c>
      <c r="CR23" s="67"/>
    </row>
    <row r="24" spans="1:96" s="21" customFormat="1" ht="94.5" x14ac:dyDescent="0.25">
      <c r="A24" s="17" t="str">
        <f>"6/1"</f>
        <v>6/1</v>
      </c>
      <c r="B24" s="18" t="s">
        <v>114</v>
      </c>
      <c r="C24" s="19" t="str">
        <f>"100"</f>
        <v>100</v>
      </c>
      <c r="D24" s="19">
        <v>1.53</v>
      </c>
      <c r="E24" s="19">
        <v>0</v>
      </c>
      <c r="F24" s="19">
        <v>5.96</v>
      </c>
      <c r="G24" s="19">
        <v>5.96</v>
      </c>
      <c r="H24" s="19">
        <v>9.32</v>
      </c>
      <c r="I24" s="19">
        <v>92.691829999999996</v>
      </c>
      <c r="J24" s="19">
        <v>0.75</v>
      </c>
      <c r="K24" s="19">
        <v>3.9</v>
      </c>
      <c r="L24" s="19">
        <v>0</v>
      </c>
      <c r="M24" s="19">
        <v>0</v>
      </c>
      <c r="N24" s="19">
        <v>7.37</v>
      </c>
      <c r="O24" s="19">
        <v>0.1</v>
      </c>
      <c r="P24" s="19">
        <v>1.85</v>
      </c>
      <c r="Q24" s="19">
        <v>0</v>
      </c>
      <c r="R24" s="19">
        <v>0</v>
      </c>
      <c r="S24" s="19">
        <v>0.27</v>
      </c>
      <c r="T24" s="19">
        <v>1.1599999999999999</v>
      </c>
      <c r="U24" s="19">
        <v>202.56</v>
      </c>
      <c r="V24" s="19">
        <v>251.99</v>
      </c>
      <c r="W24" s="19">
        <v>41.41</v>
      </c>
      <c r="X24" s="19">
        <v>17.829999999999998</v>
      </c>
      <c r="Y24" s="19">
        <v>31.89</v>
      </c>
      <c r="Z24" s="19">
        <v>0.56999999999999995</v>
      </c>
      <c r="AA24" s="19">
        <v>0</v>
      </c>
      <c r="AB24" s="19">
        <v>1896.3</v>
      </c>
      <c r="AC24" s="19">
        <v>322.25</v>
      </c>
      <c r="AD24" s="19">
        <v>2.78</v>
      </c>
      <c r="AE24" s="19">
        <v>0.03</v>
      </c>
      <c r="AF24" s="19">
        <v>0.04</v>
      </c>
      <c r="AG24" s="19">
        <v>0.67</v>
      </c>
      <c r="AH24" s="19">
        <v>0.85</v>
      </c>
      <c r="AI24" s="19">
        <v>33.86</v>
      </c>
      <c r="AJ24" s="16">
        <v>0</v>
      </c>
      <c r="AK24" s="16">
        <v>49.37</v>
      </c>
      <c r="AL24" s="16">
        <v>42.24</v>
      </c>
      <c r="AM24" s="16">
        <v>53.94</v>
      </c>
      <c r="AN24" s="16">
        <v>50.79</v>
      </c>
      <c r="AO24" s="16">
        <v>17.579999999999998</v>
      </c>
      <c r="AP24" s="16">
        <v>38.090000000000003</v>
      </c>
      <c r="AQ24" s="16">
        <v>8.6</v>
      </c>
      <c r="AR24" s="16">
        <v>46.02</v>
      </c>
      <c r="AS24" s="16">
        <v>59.71</v>
      </c>
      <c r="AT24" s="16">
        <v>68.900000000000006</v>
      </c>
      <c r="AU24" s="16">
        <v>147.59</v>
      </c>
      <c r="AV24" s="16">
        <v>22.78</v>
      </c>
      <c r="AW24" s="16">
        <v>39.090000000000003</v>
      </c>
      <c r="AX24" s="16">
        <v>238.97</v>
      </c>
      <c r="AY24" s="16">
        <v>0</v>
      </c>
      <c r="AZ24" s="16">
        <v>48.07</v>
      </c>
      <c r="BA24" s="16">
        <v>48.54</v>
      </c>
      <c r="BB24" s="16">
        <v>39.57</v>
      </c>
      <c r="BC24" s="16">
        <v>16.579999999999998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0.36</v>
      </c>
      <c r="BL24" s="16">
        <v>0</v>
      </c>
      <c r="BM24" s="16">
        <v>0.24</v>
      </c>
      <c r="BN24" s="16">
        <v>0.02</v>
      </c>
      <c r="BO24" s="16">
        <v>0.04</v>
      </c>
      <c r="BP24" s="16">
        <v>0</v>
      </c>
      <c r="BQ24" s="16">
        <v>0</v>
      </c>
      <c r="BR24" s="16">
        <v>0</v>
      </c>
      <c r="BS24" s="16">
        <v>1.39</v>
      </c>
      <c r="BT24" s="16">
        <v>0</v>
      </c>
      <c r="BU24" s="16">
        <v>0</v>
      </c>
      <c r="BV24" s="16">
        <v>3.47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81.89</v>
      </c>
      <c r="CC24" s="20"/>
      <c r="CD24" s="20"/>
      <c r="CE24" s="16">
        <v>316.05</v>
      </c>
      <c r="CF24" s="16"/>
      <c r="CG24" s="16">
        <v>27.1</v>
      </c>
      <c r="CH24" s="16">
        <v>12.42</v>
      </c>
      <c r="CI24" s="16">
        <v>19.760000000000002</v>
      </c>
      <c r="CJ24" s="16">
        <v>812.67</v>
      </c>
      <c r="CK24" s="16">
        <v>194.59</v>
      </c>
      <c r="CL24" s="16">
        <v>503.63</v>
      </c>
      <c r="CM24" s="16">
        <v>13.05</v>
      </c>
      <c r="CN24" s="16">
        <v>12.32</v>
      </c>
      <c r="CO24" s="16">
        <v>12.69</v>
      </c>
      <c r="CP24" s="16">
        <v>3</v>
      </c>
      <c r="CQ24" s="16">
        <v>0.5</v>
      </c>
      <c r="CR24" s="67"/>
    </row>
    <row r="25" spans="1:96" s="16" customFormat="1" x14ac:dyDescent="0.25">
      <c r="A25" s="17" t="str">
        <f>"8/16"</f>
        <v>8/16</v>
      </c>
      <c r="B25" s="18" t="s">
        <v>115</v>
      </c>
      <c r="C25" s="19" t="str">
        <f>"60"</f>
        <v>60</v>
      </c>
      <c r="D25" s="19">
        <v>3.96</v>
      </c>
      <c r="E25" s="19">
        <v>0</v>
      </c>
      <c r="F25" s="19">
        <v>0.72</v>
      </c>
      <c r="G25" s="19">
        <v>0.72</v>
      </c>
      <c r="H25" s="19">
        <v>25.02</v>
      </c>
      <c r="I25" s="19">
        <v>116.02799999999998</v>
      </c>
      <c r="J25" s="19">
        <v>0.12</v>
      </c>
      <c r="K25" s="19">
        <v>0</v>
      </c>
      <c r="L25" s="19">
        <v>0</v>
      </c>
      <c r="M25" s="19">
        <v>0</v>
      </c>
      <c r="N25" s="19">
        <v>0.72</v>
      </c>
      <c r="O25" s="19">
        <v>19.32</v>
      </c>
      <c r="P25" s="19">
        <v>4.9800000000000004</v>
      </c>
      <c r="Q25" s="19">
        <v>0</v>
      </c>
      <c r="R25" s="19">
        <v>0</v>
      </c>
      <c r="S25" s="19">
        <v>0.6</v>
      </c>
      <c r="T25" s="19">
        <v>1.5</v>
      </c>
      <c r="U25" s="19">
        <v>366</v>
      </c>
      <c r="V25" s="19">
        <v>147</v>
      </c>
      <c r="W25" s="19">
        <v>21</v>
      </c>
      <c r="X25" s="19">
        <v>28.2</v>
      </c>
      <c r="Y25" s="19">
        <v>94.8</v>
      </c>
      <c r="Z25" s="19">
        <v>2.34</v>
      </c>
      <c r="AA25" s="19">
        <v>0</v>
      </c>
      <c r="AB25" s="19">
        <v>3</v>
      </c>
      <c r="AC25" s="19">
        <v>0.6</v>
      </c>
      <c r="AD25" s="19">
        <v>0.84</v>
      </c>
      <c r="AE25" s="19">
        <v>0.11</v>
      </c>
      <c r="AF25" s="19">
        <v>0.05</v>
      </c>
      <c r="AG25" s="19">
        <v>0.42</v>
      </c>
      <c r="AH25" s="19">
        <v>1.2</v>
      </c>
      <c r="AI25" s="19">
        <v>0</v>
      </c>
      <c r="AJ25" s="16">
        <v>0</v>
      </c>
      <c r="AK25" s="16">
        <v>193.2</v>
      </c>
      <c r="AL25" s="16">
        <v>148.80000000000001</v>
      </c>
      <c r="AM25" s="16">
        <v>256.2</v>
      </c>
      <c r="AN25" s="16">
        <v>133.80000000000001</v>
      </c>
      <c r="AO25" s="16">
        <v>55.8</v>
      </c>
      <c r="AP25" s="16">
        <v>118.8</v>
      </c>
      <c r="AQ25" s="16">
        <v>48</v>
      </c>
      <c r="AR25" s="16">
        <v>222.6</v>
      </c>
      <c r="AS25" s="16">
        <v>178.2</v>
      </c>
      <c r="AT25" s="16">
        <v>174.6</v>
      </c>
      <c r="AU25" s="16">
        <v>278.39999999999998</v>
      </c>
      <c r="AV25" s="16">
        <v>74.400000000000006</v>
      </c>
      <c r="AW25" s="16">
        <v>186</v>
      </c>
      <c r="AX25" s="16">
        <v>935.4</v>
      </c>
      <c r="AY25" s="16">
        <v>0</v>
      </c>
      <c r="AZ25" s="16">
        <v>315.60000000000002</v>
      </c>
      <c r="BA25" s="16">
        <v>174.6</v>
      </c>
      <c r="BB25" s="16">
        <v>108</v>
      </c>
      <c r="BC25" s="16">
        <v>78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0.08</v>
      </c>
      <c r="BL25" s="16">
        <v>0</v>
      </c>
      <c r="BM25" s="16">
        <v>0.01</v>
      </c>
      <c r="BN25" s="16">
        <v>0.01</v>
      </c>
      <c r="BO25" s="16">
        <v>0</v>
      </c>
      <c r="BP25" s="16">
        <v>0</v>
      </c>
      <c r="BQ25" s="16">
        <v>0</v>
      </c>
      <c r="BR25" s="16">
        <v>0.01</v>
      </c>
      <c r="BS25" s="16">
        <v>7.0000000000000007E-2</v>
      </c>
      <c r="BT25" s="16">
        <v>0</v>
      </c>
      <c r="BU25" s="16">
        <v>0</v>
      </c>
      <c r="BV25" s="16">
        <v>0.28999999999999998</v>
      </c>
      <c r="BW25" s="16">
        <v>0.05</v>
      </c>
      <c r="BX25" s="16">
        <v>0</v>
      </c>
      <c r="BY25" s="16">
        <v>0</v>
      </c>
      <c r="BZ25" s="16">
        <v>0</v>
      </c>
      <c r="CA25" s="16">
        <v>0</v>
      </c>
      <c r="CB25" s="16">
        <v>28.2</v>
      </c>
      <c r="CC25" s="20"/>
      <c r="CD25" s="20"/>
      <c r="CE25" s="16">
        <v>0.5</v>
      </c>
      <c r="CG25" s="16">
        <v>21</v>
      </c>
      <c r="CH25" s="16">
        <v>21</v>
      </c>
      <c r="CI25" s="16">
        <v>21</v>
      </c>
      <c r="CJ25" s="16">
        <v>3990</v>
      </c>
      <c r="CK25" s="16">
        <v>1537.2</v>
      </c>
      <c r="CL25" s="16">
        <v>2763.6</v>
      </c>
      <c r="CM25" s="16">
        <v>39.9</v>
      </c>
      <c r="CN25" s="16">
        <v>33.18</v>
      </c>
      <c r="CO25" s="16">
        <v>36.54</v>
      </c>
      <c r="CP25" s="16">
        <v>0</v>
      </c>
      <c r="CQ25" s="16">
        <v>0</v>
      </c>
      <c r="CR25" s="68"/>
    </row>
    <row r="26" spans="1:96" s="22" customFormat="1" x14ac:dyDescent="0.25">
      <c r="A26" s="71"/>
      <c r="B26" s="72" t="s">
        <v>116</v>
      </c>
      <c r="C26" s="73"/>
      <c r="D26" s="73">
        <v>39.01</v>
      </c>
      <c r="E26" s="73">
        <v>19.98</v>
      </c>
      <c r="F26" s="73">
        <v>25.71</v>
      </c>
      <c r="G26" s="73">
        <v>20.57</v>
      </c>
      <c r="H26" s="73">
        <v>138</v>
      </c>
      <c r="I26" s="73">
        <v>918.08</v>
      </c>
      <c r="J26" s="73">
        <v>4.01</v>
      </c>
      <c r="K26" s="73">
        <v>11.05</v>
      </c>
      <c r="L26" s="73">
        <v>0</v>
      </c>
      <c r="M26" s="73">
        <v>0</v>
      </c>
      <c r="N26" s="73">
        <v>29.48</v>
      </c>
      <c r="O26" s="73">
        <v>92.93</v>
      </c>
      <c r="P26" s="73">
        <v>15.59</v>
      </c>
      <c r="Q26" s="73">
        <v>0</v>
      </c>
      <c r="R26" s="73">
        <v>0</v>
      </c>
      <c r="S26" s="73">
        <v>2.15</v>
      </c>
      <c r="T26" s="73">
        <v>11.01</v>
      </c>
      <c r="U26" s="73">
        <v>1481.21</v>
      </c>
      <c r="V26" s="73">
        <v>1941.37</v>
      </c>
      <c r="W26" s="73">
        <v>155.58000000000001</v>
      </c>
      <c r="X26" s="73">
        <v>163.44</v>
      </c>
      <c r="Y26" s="73">
        <v>537.32000000000005</v>
      </c>
      <c r="Z26" s="73">
        <v>8.31</v>
      </c>
      <c r="AA26" s="73">
        <v>49.73</v>
      </c>
      <c r="AB26" s="73">
        <v>7534.91</v>
      </c>
      <c r="AC26" s="73">
        <v>1545.34</v>
      </c>
      <c r="AD26" s="73">
        <v>11.03</v>
      </c>
      <c r="AE26" s="73">
        <v>0.62</v>
      </c>
      <c r="AF26" s="73">
        <v>0.45</v>
      </c>
      <c r="AG26" s="73">
        <v>8.19</v>
      </c>
      <c r="AH26" s="73">
        <v>15.75</v>
      </c>
      <c r="AI26" s="73">
        <v>54.84</v>
      </c>
      <c r="AJ26" s="74">
        <v>0</v>
      </c>
      <c r="AK26" s="74">
        <v>1942.81</v>
      </c>
      <c r="AL26" s="74">
        <v>1614.59</v>
      </c>
      <c r="AM26" s="74">
        <v>2765.23</v>
      </c>
      <c r="AN26" s="74">
        <v>2568.7800000000002</v>
      </c>
      <c r="AO26" s="74">
        <v>759.06</v>
      </c>
      <c r="AP26" s="74">
        <v>1639.86</v>
      </c>
      <c r="AQ26" s="74">
        <v>419.8</v>
      </c>
      <c r="AR26" s="74">
        <v>864.8</v>
      </c>
      <c r="AS26" s="74">
        <v>780.85</v>
      </c>
      <c r="AT26" s="74">
        <v>1110.48</v>
      </c>
      <c r="AU26" s="74">
        <v>1345.05</v>
      </c>
      <c r="AV26" s="74">
        <v>1155.3800000000001</v>
      </c>
      <c r="AW26" s="74">
        <v>723.02</v>
      </c>
      <c r="AX26" s="74">
        <v>4218.8</v>
      </c>
      <c r="AY26" s="74">
        <v>1.0900000000000001</v>
      </c>
      <c r="AZ26" s="74">
        <v>1215.6199999999999</v>
      </c>
      <c r="BA26" s="74">
        <v>794.26</v>
      </c>
      <c r="BB26" s="74">
        <v>523.53</v>
      </c>
      <c r="BC26" s="74">
        <v>330.8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</v>
      </c>
      <c r="BJ26" s="74">
        <v>0</v>
      </c>
      <c r="BK26" s="74">
        <v>1.38</v>
      </c>
      <c r="BL26" s="74">
        <v>0</v>
      </c>
      <c r="BM26" s="74">
        <v>0.68</v>
      </c>
      <c r="BN26" s="74">
        <v>0.06</v>
      </c>
      <c r="BO26" s="74">
        <v>0.11</v>
      </c>
      <c r="BP26" s="74">
        <v>0</v>
      </c>
      <c r="BQ26" s="74">
        <v>0</v>
      </c>
      <c r="BR26" s="74">
        <v>0.02</v>
      </c>
      <c r="BS26" s="74">
        <v>4.3600000000000003</v>
      </c>
      <c r="BT26" s="74">
        <v>0</v>
      </c>
      <c r="BU26" s="74">
        <v>0</v>
      </c>
      <c r="BV26" s="74">
        <v>11.07</v>
      </c>
      <c r="BW26" s="74">
        <v>0.08</v>
      </c>
      <c r="BX26" s="74">
        <v>0</v>
      </c>
      <c r="BY26" s="74">
        <v>0</v>
      </c>
      <c r="BZ26" s="74">
        <v>0</v>
      </c>
      <c r="CA26" s="74">
        <v>0</v>
      </c>
      <c r="CB26" s="74">
        <v>1019.14</v>
      </c>
      <c r="CC26" s="70"/>
      <c r="CD26" s="70">
        <f>$I$26/$I$27*100</f>
        <v>57.406550529619949</v>
      </c>
      <c r="CE26" s="74">
        <v>1305.54</v>
      </c>
      <c r="CF26" s="74"/>
      <c r="CG26" s="74">
        <v>287.8</v>
      </c>
      <c r="CH26" s="74">
        <v>97.35</v>
      </c>
      <c r="CI26" s="74">
        <v>192.57</v>
      </c>
      <c r="CJ26" s="74">
        <v>11736.98</v>
      </c>
      <c r="CK26" s="74">
        <v>4591.45</v>
      </c>
      <c r="CL26" s="74">
        <v>8164.22</v>
      </c>
      <c r="CM26" s="74">
        <v>208.56</v>
      </c>
      <c r="CN26" s="74">
        <v>155.37</v>
      </c>
      <c r="CO26" s="74">
        <v>182.18</v>
      </c>
      <c r="CP26" s="74">
        <v>8</v>
      </c>
      <c r="CQ26" s="74">
        <v>2.25</v>
      </c>
    </row>
    <row r="27" spans="1:96" s="22" customFormat="1" x14ac:dyDescent="0.25">
      <c r="A27" s="71"/>
      <c r="B27" s="72" t="s">
        <v>117</v>
      </c>
      <c r="C27" s="73"/>
      <c r="D27" s="73">
        <v>55.5</v>
      </c>
      <c r="E27" s="73">
        <v>23.43</v>
      </c>
      <c r="F27" s="73">
        <v>45.54</v>
      </c>
      <c r="G27" s="73">
        <v>38.619999999999997</v>
      </c>
      <c r="H27" s="73">
        <v>249.05</v>
      </c>
      <c r="I27" s="73">
        <v>1599.26</v>
      </c>
      <c r="J27" s="73">
        <v>7.15</v>
      </c>
      <c r="K27" s="73">
        <v>21.61</v>
      </c>
      <c r="L27" s="73">
        <v>0</v>
      </c>
      <c r="M27" s="73">
        <v>0</v>
      </c>
      <c r="N27" s="73">
        <v>58.06</v>
      </c>
      <c r="O27" s="73">
        <v>168</v>
      </c>
      <c r="P27" s="73">
        <v>23</v>
      </c>
      <c r="Q27" s="73">
        <v>0</v>
      </c>
      <c r="R27" s="73">
        <v>0</v>
      </c>
      <c r="S27" s="73">
        <v>3.99</v>
      </c>
      <c r="T27" s="73">
        <v>16.03</v>
      </c>
      <c r="U27" s="73">
        <v>1956.38</v>
      </c>
      <c r="V27" s="73">
        <v>3118.04</v>
      </c>
      <c r="W27" s="73">
        <v>247.39</v>
      </c>
      <c r="X27" s="73">
        <v>232.6</v>
      </c>
      <c r="Y27" s="73">
        <v>763.75</v>
      </c>
      <c r="Z27" s="73">
        <v>11.56</v>
      </c>
      <c r="AA27" s="73">
        <v>108.91</v>
      </c>
      <c r="AB27" s="73">
        <v>9195.2800000000007</v>
      </c>
      <c r="AC27" s="73">
        <v>1940.92</v>
      </c>
      <c r="AD27" s="73">
        <v>19.87</v>
      </c>
      <c r="AE27" s="73">
        <v>0.93</v>
      </c>
      <c r="AF27" s="73">
        <v>0.71</v>
      </c>
      <c r="AG27" s="73">
        <v>10.8</v>
      </c>
      <c r="AH27" s="73">
        <v>22.75</v>
      </c>
      <c r="AI27" s="73">
        <v>97.09</v>
      </c>
      <c r="AJ27" s="74">
        <v>0</v>
      </c>
      <c r="AK27" s="74">
        <v>2564.91</v>
      </c>
      <c r="AL27" s="74">
        <v>2190.84</v>
      </c>
      <c r="AM27" s="74">
        <v>3764.9</v>
      </c>
      <c r="AN27" s="74">
        <v>3116.87</v>
      </c>
      <c r="AO27" s="74">
        <v>1007.77</v>
      </c>
      <c r="AP27" s="74">
        <v>2116.15</v>
      </c>
      <c r="AQ27" s="74">
        <v>588.38</v>
      </c>
      <c r="AR27" s="74">
        <v>1506.36</v>
      </c>
      <c r="AS27" s="74">
        <v>1334.55</v>
      </c>
      <c r="AT27" s="74">
        <v>1921.1</v>
      </c>
      <c r="AU27" s="74">
        <v>2083.83</v>
      </c>
      <c r="AV27" s="74">
        <v>1430.29</v>
      </c>
      <c r="AW27" s="74">
        <v>1184.5899999999999</v>
      </c>
      <c r="AX27" s="74">
        <v>7485.73</v>
      </c>
      <c r="AY27" s="74">
        <v>7.91</v>
      </c>
      <c r="AZ27" s="74">
        <v>2131.52</v>
      </c>
      <c r="BA27" s="74">
        <v>1465.26</v>
      </c>
      <c r="BB27" s="74">
        <v>902.59</v>
      </c>
      <c r="BC27" s="74">
        <v>589.73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4">
        <v>0.01</v>
      </c>
      <c r="BJ27" s="74">
        <v>0</v>
      </c>
      <c r="BK27" s="74">
        <v>2.5299999999999998</v>
      </c>
      <c r="BL27" s="74">
        <v>0</v>
      </c>
      <c r="BM27" s="74">
        <v>1.33</v>
      </c>
      <c r="BN27" s="74">
        <v>0.1</v>
      </c>
      <c r="BO27" s="74">
        <v>0.21</v>
      </c>
      <c r="BP27" s="74">
        <v>0</v>
      </c>
      <c r="BQ27" s="74">
        <v>0</v>
      </c>
      <c r="BR27" s="74">
        <v>0.04</v>
      </c>
      <c r="BS27" s="74">
        <v>8.2899999999999991</v>
      </c>
      <c r="BT27" s="74">
        <v>0</v>
      </c>
      <c r="BU27" s="74">
        <v>0</v>
      </c>
      <c r="BV27" s="74">
        <v>21.1</v>
      </c>
      <c r="BW27" s="74">
        <v>0.1</v>
      </c>
      <c r="BX27" s="74">
        <v>0</v>
      </c>
      <c r="BY27" s="74">
        <v>0</v>
      </c>
      <c r="BZ27" s="74">
        <v>0</v>
      </c>
      <c r="CA27" s="74">
        <v>0</v>
      </c>
      <c r="CB27" s="74">
        <v>1560.93</v>
      </c>
      <c r="CC27" s="70"/>
      <c r="CD27" s="70"/>
      <c r="CE27" s="74">
        <v>1641.45</v>
      </c>
      <c r="CF27" s="74"/>
      <c r="CG27" s="74">
        <v>457.47</v>
      </c>
      <c r="CH27" s="74">
        <v>193.86</v>
      </c>
      <c r="CI27" s="74">
        <v>325.67</v>
      </c>
      <c r="CJ27" s="74">
        <v>22416.48</v>
      </c>
      <c r="CK27" s="74">
        <v>9207.64</v>
      </c>
      <c r="CL27" s="74">
        <v>15812.06</v>
      </c>
      <c r="CM27" s="74">
        <v>403.48</v>
      </c>
      <c r="CN27" s="74">
        <v>288.85000000000002</v>
      </c>
      <c r="CO27" s="74">
        <v>348.13</v>
      </c>
      <c r="CP27" s="74">
        <v>24.57</v>
      </c>
      <c r="CQ27" s="74">
        <v>3.32</v>
      </c>
    </row>
    <row r="28" spans="1:96" ht="47.25" x14ac:dyDescent="0.25">
      <c r="A28" s="17"/>
      <c r="B28" s="18" t="s">
        <v>118</v>
      </c>
      <c r="C28" s="19"/>
      <c r="D28" s="19">
        <v>54</v>
      </c>
      <c r="E28" s="19">
        <v>0</v>
      </c>
      <c r="F28" s="19">
        <v>55.199999999999996</v>
      </c>
      <c r="G28" s="19">
        <v>0</v>
      </c>
      <c r="H28" s="19">
        <v>229.79999999999998</v>
      </c>
      <c r="I28" s="19">
        <v>1632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540</v>
      </c>
      <c r="AD28" s="19">
        <v>0</v>
      </c>
      <c r="AE28" s="19">
        <v>0.84</v>
      </c>
      <c r="AF28" s="19">
        <v>0.96</v>
      </c>
      <c r="AG28" s="19"/>
      <c r="AH28" s="19"/>
      <c r="AI28" s="19">
        <v>42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v>0</v>
      </c>
      <c r="CJ28" s="16"/>
      <c r="CK28" s="16"/>
      <c r="CL28" s="16">
        <v>0</v>
      </c>
      <c r="CM28" s="16"/>
      <c r="CN28" s="16"/>
      <c r="CO28" s="16">
        <v>0</v>
      </c>
      <c r="CP28" s="16"/>
      <c r="CQ28" s="16"/>
    </row>
    <row r="29" spans="1:96" x14ac:dyDescent="0.25">
      <c r="A29" s="17"/>
      <c r="B29" s="18" t="s">
        <v>119</v>
      </c>
      <c r="C29" s="19"/>
      <c r="D29" s="19">
        <f t="shared" ref="D29:I29" si="0">D27-D28</f>
        <v>1.5</v>
      </c>
      <c r="E29" s="19">
        <f t="shared" si="0"/>
        <v>23.43</v>
      </c>
      <c r="F29" s="19">
        <f t="shared" si="0"/>
        <v>-9.6599999999999966</v>
      </c>
      <c r="G29" s="19">
        <f t="shared" si="0"/>
        <v>38.619999999999997</v>
      </c>
      <c r="H29" s="19">
        <f t="shared" si="0"/>
        <v>19.250000000000028</v>
      </c>
      <c r="I29" s="19">
        <f t="shared" si="0"/>
        <v>-32.740000000000009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f t="shared" ref="V29:AF29" si="1">V27-V28</f>
        <v>3118.04</v>
      </c>
      <c r="W29" s="19">
        <f t="shared" si="1"/>
        <v>247.39</v>
      </c>
      <c r="X29" s="19">
        <f t="shared" si="1"/>
        <v>232.6</v>
      </c>
      <c r="Y29" s="19">
        <f t="shared" si="1"/>
        <v>763.75</v>
      </c>
      <c r="Z29" s="19">
        <f t="shared" si="1"/>
        <v>11.56</v>
      </c>
      <c r="AA29" s="19">
        <f t="shared" si="1"/>
        <v>108.91</v>
      </c>
      <c r="AB29" s="19">
        <f t="shared" si="1"/>
        <v>9195.2800000000007</v>
      </c>
      <c r="AC29" s="19">
        <f t="shared" si="1"/>
        <v>1400.92</v>
      </c>
      <c r="AD29" s="19">
        <f t="shared" si="1"/>
        <v>19.87</v>
      </c>
      <c r="AE29" s="19">
        <f t="shared" si="1"/>
        <v>9.000000000000008E-2</v>
      </c>
      <c r="AF29" s="19">
        <f t="shared" si="1"/>
        <v>-0.25</v>
      </c>
      <c r="AG29" s="19"/>
      <c r="AH29" s="19"/>
      <c r="AI29" s="19">
        <f>AI27-AI28</f>
        <v>55.09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>
        <f>CI27-CI28</f>
        <v>325.67</v>
      </c>
      <c r="CJ29" s="16"/>
      <c r="CK29" s="16"/>
      <c r="CL29" s="16">
        <f>CL27-CL28</f>
        <v>15812.06</v>
      </c>
      <c r="CM29" s="16"/>
      <c r="CN29" s="16"/>
      <c r="CO29" s="16">
        <f>CO27-CO28</f>
        <v>348.13</v>
      </c>
      <c r="CP29" s="16"/>
      <c r="CQ29" s="16"/>
    </row>
    <row r="30" spans="1:96" ht="31.5" x14ac:dyDescent="0.25">
      <c r="A30" s="17"/>
      <c r="B30" s="18" t="s">
        <v>120</v>
      </c>
      <c r="C30" s="19"/>
      <c r="D30" s="19">
        <v>14</v>
      </c>
      <c r="E30" s="19"/>
      <c r="F30" s="19">
        <v>27</v>
      </c>
      <c r="G30" s="19"/>
      <c r="H30" s="19">
        <v>59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20"/>
      <c r="CD30" s="20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</row>
  </sheetData>
  <mergeCells count="27">
    <mergeCell ref="AI8:AI9"/>
    <mergeCell ref="CG8:CG9"/>
    <mergeCell ref="CH8:CH9"/>
    <mergeCell ref="CI8:CI9"/>
    <mergeCell ref="CF8:CF9"/>
    <mergeCell ref="CO8:CO9"/>
    <mergeCell ref="CJ8:CJ9"/>
    <mergeCell ref="CK8:CK9"/>
    <mergeCell ref="CL8:CL9"/>
    <mergeCell ref="CM8:CM9"/>
    <mergeCell ref="CN8:CN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122</v>
      </c>
      <c r="B1" s="79" t="s">
        <v>123</v>
      </c>
      <c r="C1" s="80"/>
      <c r="D1" s="81"/>
      <c r="E1" s="24" t="s">
        <v>124</v>
      </c>
      <c r="F1" s="25"/>
      <c r="I1" s="24" t="s">
        <v>125</v>
      </c>
      <c r="J1" s="26"/>
    </row>
    <row r="2" spans="1:10" ht="7.5" customHeight="1" thickBot="1" x14ac:dyDescent="0.3"/>
    <row r="3" spans="1:10" ht="15.75" thickBot="1" x14ac:dyDescent="0.3">
      <c r="A3" s="27" t="s">
        <v>126</v>
      </c>
      <c r="B3" s="28" t="s">
        <v>127</v>
      </c>
      <c r="C3" s="28" t="s">
        <v>128</v>
      </c>
      <c r="D3" s="28" t="s">
        <v>129</v>
      </c>
      <c r="E3" s="28" t="s">
        <v>130</v>
      </c>
      <c r="F3" s="28" t="s">
        <v>131</v>
      </c>
      <c r="G3" s="28" t="s">
        <v>132</v>
      </c>
      <c r="H3" s="28" t="s">
        <v>133</v>
      </c>
      <c r="I3" s="28" t="s">
        <v>134</v>
      </c>
      <c r="J3" s="29" t="s">
        <v>135</v>
      </c>
    </row>
    <row r="4" spans="1:10" x14ac:dyDescent="0.25">
      <c r="A4" s="30" t="s">
        <v>101</v>
      </c>
      <c r="B4" s="31" t="s">
        <v>136</v>
      </c>
      <c r="C4" s="64" t="s">
        <v>153</v>
      </c>
      <c r="D4" s="33" t="s">
        <v>102</v>
      </c>
      <c r="E4" s="34">
        <v>200</v>
      </c>
      <c r="F4" s="35"/>
      <c r="G4" s="34">
        <v>236.97426447199996</v>
      </c>
      <c r="H4" s="34">
        <v>6.4</v>
      </c>
      <c r="I4" s="34">
        <v>9.85</v>
      </c>
      <c r="J4" s="36">
        <v>31.52</v>
      </c>
    </row>
    <row r="5" spans="1:10" x14ac:dyDescent="0.25">
      <c r="A5" s="37"/>
      <c r="B5" s="38"/>
      <c r="C5" s="65" t="s">
        <v>123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137</v>
      </c>
      <c r="C6" s="65" t="s">
        <v>154</v>
      </c>
      <c r="D6" s="39" t="s">
        <v>104</v>
      </c>
      <c r="E6" s="40">
        <v>200</v>
      </c>
      <c r="F6" s="41"/>
      <c r="G6" s="40">
        <v>20.530314146341464</v>
      </c>
      <c r="H6" s="40">
        <v>0.12</v>
      </c>
      <c r="I6" s="40">
        <v>0.02</v>
      </c>
      <c r="J6" s="42">
        <v>5.0599999999999996</v>
      </c>
    </row>
    <row r="7" spans="1:10" x14ac:dyDescent="0.25">
      <c r="A7" s="37"/>
      <c r="B7" s="43" t="s">
        <v>138</v>
      </c>
      <c r="C7" s="65" t="s">
        <v>123</v>
      </c>
      <c r="D7" s="39" t="s">
        <v>105</v>
      </c>
      <c r="E7" s="40">
        <v>100</v>
      </c>
      <c r="F7" s="41"/>
      <c r="G7" s="40">
        <v>40.599999999999994</v>
      </c>
      <c r="H7" s="40">
        <v>0.8</v>
      </c>
      <c r="I7" s="40">
        <v>0.2</v>
      </c>
      <c r="J7" s="42">
        <v>9.4</v>
      </c>
    </row>
    <row r="8" spans="1:10" x14ac:dyDescent="0.25">
      <c r="A8" s="37"/>
      <c r="B8" s="43" t="s">
        <v>139</v>
      </c>
      <c r="C8" s="65" t="s">
        <v>155</v>
      </c>
      <c r="D8" s="39" t="s">
        <v>106</v>
      </c>
      <c r="E8" s="40">
        <v>100</v>
      </c>
      <c r="F8" s="41"/>
      <c r="G8" s="40">
        <v>330.12564279999998</v>
      </c>
      <c r="H8" s="40">
        <v>7.78</v>
      </c>
      <c r="I8" s="40">
        <v>8.99</v>
      </c>
      <c r="J8" s="42">
        <v>55.11</v>
      </c>
    </row>
    <row r="9" spans="1:10" x14ac:dyDescent="0.25">
      <c r="A9" s="37"/>
      <c r="B9" s="38"/>
      <c r="C9" s="65" t="s">
        <v>156</v>
      </c>
      <c r="D9" s="39" t="s">
        <v>107</v>
      </c>
      <c r="E9" s="40">
        <v>10</v>
      </c>
      <c r="F9" s="41"/>
      <c r="G9" s="40">
        <v>8.1640652639000013</v>
      </c>
      <c r="H9" s="40">
        <v>7.0000000000000007E-2</v>
      </c>
      <c r="I9" s="40">
        <v>0.64</v>
      </c>
      <c r="J9" s="42">
        <v>0.56999999999999995</v>
      </c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140</v>
      </c>
      <c r="B11" s="50" t="s">
        <v>139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141</v>
      </c>
      <c r="C14" s="66" t="s">
        <v>157</v>
      </c>
      <c r="D14" s="53" t="s">
        <v>110</v>
      </c>
      <c r="E14" s="54">
        <v>130</v>
      </c>
      <c r="F14" s="55"/>
      <c r="G14" s="54">
        <v>184.830906</v>
      </c>
      <c r="H14" s="54">
        <v>21.38</v>
      </c>
      <c r="I14" s="54">
        <v>6.86</v>
      </c>
      <c r="J14" s="56">
        <v>9.1999999999999993</v>
      </c>
    </row>
    <row r="15" spans="1:10" x14ac:dyDescent="0.25">
      <c r="A15" s="37"/>
      <c r="B15" s="43" t="s">
        <v>142</v>
      </c>
      <c r="C15" s="65" t="s">
        <v>158</v>
      </c>
      <c r="D15" s="39" t="s">
        <v>111</v>
      </c>
      <c r="E15" s="40">
        <v>200</v>
      </c>
      <c r="F15" s="41"/>
      <c r="G15" s="40">
        <v>147.288175</v>
      </c>
      <c r="H15" s="40">
        <v>3.78</v>
      </c>
      <c r="I15" s="40">
        <v>4.84</v>
      </c>
      <c r="J15" s="42">
        <v>23.85</v>
      </c>
    </row>
    <row r="16" spans="1:10" x14ac:dyDescent="0.25">
      <c r="A16" s="37"/>
      <c r="B16" s="43" t="s">
        <v>143</v>
      </c>
      <c r="C16" s="65" t="s">
        <v>123</v>
      </c>
      <c r="D16" s="39" t="s">
        <v>103</v>
      </c>
      <c r="E16" s="40">
        <v>40</v>
      </c>
      <c r="F16" s="41"/>
      <c r="G16" s="40">
        <v>134.34059999999999</v>
      </c>
      <c r="H16" s="40">
        <v>3.97</v>
      </c>
      <c r="I16" s="40">
        <v>0.39</v>
      </c>
      <c r="J16" s="42">
        <v>28.14</v>
      </c>
    </row>
    <row r="17" spans="1:10" x14ac:dyDescent="0.25">
      <c r="A17" s="37"/>
      <c r="B17" s="43" t="s">
        <v>144</v>
      </c>
      <c r="C17" s="65" t="s">
        <v>159</v>
      </c>
      <c r="D17" s="39" t="s">
        <v>112</v>
      </c>
      <c r="E17" s="40">
        <v>200</v>
      </c>
      <c r="F17" s="41"/>
      <c r="G17" s="40">
        <v>61.375960000000006</v>
      </c>
      <c r="H17" s="40">
        <v>0.35</v>
      </c>
      <c r="I17" s="40">
        <v>0.35</v>
      </c>
      <c r="J17" s="42">
        <v>15.05</v>
      </c>
    </row>
    <row r="18" spans="1:10" x14ac:dyDescent="0.25">
      <c r="A18" s="37"/>
      <c r="B18" s="43" t="s">
        <v>145</v>
      </c>
      <c r="C18" s="65" t="s">
        <v>160</v>
      </c>
      <c r="D18" s="39" t="s">
        <v>113</v>
      </c>
      <c r="E18" s="40">
        <v>300</v>
      </c>
      <c r="F18" s="41"/>
      <c r="G18" s="40">
        <v>181.52670899999998</v>
      </c>
      <c r="H18" s="40">
        <v>4.04</v>
      </c>
      <c r="I18" s="40">
        <v>6.58</v>
      </c>
      <c r="J18" s="42">
        <v>27.42</v>
      </c>
    </row>
    <row r="19" spans="1:10" ht="30" x14ac:dyDescent="0.25">
      <c r="A19" s="37"/>
      <c r="B19" s="43" t="s">
        <v>146</v>
      </c>
      <c r="C19" s="65" t="s">
        <v>161</v>
      </c>
      <c r="D19" s="39" t="s">
        <v>114</v>
      </c>
      <c r="E19" s="40">
        <v>100</v>
      </c>
      <c r="F19" s="41"/>
      <c r="G19" s="40">
        <v>92.691829999999996</v>
      </c>
      <c r="H19" s="40">
        <v>1.53</v>
      </c>
      <c r="I19" s="40">
        <v>5.96</v>
      </c>
      <c r="J19" s="42">
        <v>9.32</v>
      </c>
    </row>
    <row r="20" spans="1:10" x14ac:dyDescent="0.25">
      <c r="A20" s="37"/>
      <c r="B20" s="43" t="s">
        <v>147</v>
      </c>
      <c r="C20" s="65" t="s">
        <v>123</v>
      </c>
      <c r="D20" s="39" t="s">
        <v>115</v>
      </c>
      <c r="E20" s="40">
        <v>60</v>
      </c>
      <c r="F20" s="41"/>
      <c r="G20" s="40">
        <v>116.02799999999998</v>
      </c>
      <c r="H20" s="40">
        <v>3.96</v>
      </c>
      <c r="I20" s="40">
        <v>0.72</v>
      </c>
      <c r="J20" s="42">
        <v>25.02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148</v>
      </c>
      <c r="B23" s="50" t="s">
        <v>149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145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150</v>
      </c>
      <c r="B27" s="31" t="s">
        <v>136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144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145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138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151</v>
      </c>
      <c r="B33" s="50" t="s">
        <v>152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149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145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139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45175.355497685188</v>
      </c>
    </row>
    <row r="2" spans="1:2" x14ac:dyDescent="0.2">
      <c r="A2" t="s">
        <v>80</v>
      </c>
      <c r="B2" s="13">
        <v>45176.637638888889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2023-10-20T08:00:08Z</cp:lastPrinted>
  <dcterms:created xsi:type="dcterms:W3CDTF">2002-09-22T07:35:02Z</dcterms:created>
  <dcterms:modified xsi:type="dcterms:W3CDTF">2023-10-20T08:12:51Z</dcterms:modified>
</cp:coreProperties>
</file>