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6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'06.09.2023'!$A$3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30" i="1" l="1"/>
  <c r="A22" i="1"/>
  <c r="A21" i="1"/>
  <c r="A11" i="1"/>
  <c r="CD34" i="1"/>
  <c r="CD28" i="1"/>
  <c r="CD19" i="1"/>
  <c r="CD16" i="1"/>
  <c r="AA37" i="1"/>
  <c r="AF37" i="1"/>
  <c r="V37" i="1"/>
  <c r="CO37" i="1"/>
  <c r="CL37" i="1"/>
  <c r="CI37" i="1"/>
  <c r="AI37" i="1"/>
  <c r="AE37" i="1"/>
  <c r="AD37" i="1"/>
  <c r="AC37" i="1"/>
  <c r="AB37" i="1"/>
  <c r="Z37" i="1"/>
  <c r="Y37" i="1"/>
  <c r="X37" i="1"/>
  <c r="W37" i="1"/>
  <c r="I37" i="1"/>
  <c r="H37" i="1"/>
  <c r="G37" i="1"/>
  <c r="F37" i="1"/>
  <c r="E37" i="1"/>
  <c r="D37" i="1"/>
  <c r="A33" i="1"/>
  <c r="C33" i="1"/>
  <c r="A32" i="1"/>
  <c r="C32" i="1"/>
  <c r="A31" i="1"/>
  <c r="C31" i="1"/>
  <c r="C30" i="1"/>
  <c r="A27" i="1"/>
  <c r="C27" i="1"/>
  <c r="A26" i="1"/>
  <c r="C26" i="1"/>
  <c r="A25" i="1"/>
  <c r="C25" i="1"/>
  <c r="A24" i="1"/>
  <c r="C24" i="1"/>
  <c r="A23" i="1"/>
  <c r="C23" i="1"/>
  <c r="C22" i="1"/>
  <c r="C21" i="1"/>
  <c r="A18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<sst xmlns="http://schemas.openxmlformats.org/spreadsheetml/2006/main" count="207" uniqueCount="175">
  <si>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</si>
  <si>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</si>
  <si>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</si>
  <si>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</si>
  <si>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</si>
  <si>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</si>
  <si>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</si>
  <si>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</si>
  <si>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</si>
  <si>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</si>
  <si>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</si>
  <si>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</si>
  <si>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</si>
  <si>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</si>
  <si>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</si>
  <si>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</si>
  <si>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</si>
  <si>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</si>
  <si>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</si>
  <si>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</si>
  <si>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</si>
  <si>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</si>
  <si>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</si>
  <si>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</si>
  <si>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</si>
  <si>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</si>
  <si>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</si>
  <si>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</si>
  <si>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</si>
  <si>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</si>
  <si>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</si>
  <si>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</si>
  <si>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</si>
  <si>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</si>
  <si>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</si>
  <si>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</si>
  <si>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</si>
  <si>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</si>
  <si>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</si>
  <si>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</si>
  <si>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</si>
  <si>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</si>
  <si>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</si>
  <si>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</si>
  <si>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</si>
  <si>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</si>
  <si>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</si>
  <si>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</si>
  <si>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</si>
  <si>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</si>
  <si>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</si>
  <si>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</si>
  <si>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</si>
  <si>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</si>
  <si>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</si>
  <si>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</si>
  <si>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</si>
  <si>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</si>
  <si>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</si>
  <si>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</si>
  <si>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</si>
  <si>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</si>
  <si>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</si>
  <si>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</si>
  <si>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</si>
  <si>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</si>
  <si>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</si>
  <si>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</si>
  <si>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</si>
  <si>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</si>
  <si>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</si>
  <si>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</si>
  <si>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</si>
  <si>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</si>
  <si>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</si>
  <si>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</si>
  <si>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</si>
  <si>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</si>
  <si>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</si>
  <si>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</si>
  <si>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</si>
  <si>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</si>
  <si>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</si>
  <si>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</si>
  <si>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</si>
  <si>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</si>
  <si>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</si>
  <si>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</si>
  <si>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</si>
  <si>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</si>
  <si>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</si>
  <si>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</si>
  <si>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</si>
  <si>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</si>
  <si>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</si>
  <si>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</si>
  <si>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</si>
  <si>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</si>
  <si>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</si>
  <si>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Сад</t>
  </si>
  <si>
    <t>СанПиН 2.3/2.4.3590-20  3-7 лет</t>
  </si>
  <si>
    <t xml:space="preserve">Завтрак </t>
  </si>
  <si>
    <t>Хлеб пшеничный</t>
  </si>
  <si>
    <t>Чай с лимоном (вариант 2)</t>
  </si>
  <si>
    <t>Запеканка картофельная с овощами</t>
  </si>
  <si>
    <t>Соус с овощами (30 г)</t>
  </si>
  <si>
    <t>Булочка ванильная</t>
  </si>
  <si>
    <t>Итого за 'Завтрак '</t>
  </si>
  <si>
    <t xml:space="preserve">10:00 </t>
  </si>
  <si>
    <t>Мандарины</t>
  </si>
  <si>
    <t>Итого за '10:00 '</t>
  </si>
  <si>
    <t xml:space="preserve">Обед </t>
  </si>
  <si>
    <t>Хлеб ржаной</t>
  </si>
  <si>
    <t>Суп картофельный с крупой</t>
  </si>
  <si>
    <t>Гарнир овощной сборный</t>
  </si>
  <si>
    <t>Биточки (котлеты) из рыбы</t>
  </si>
  <si>
    <t>Компот из яблок (вариант 2)</t>
  </si>
  <si>
    <t>Салат из белокочанной капусты с морковью и растительным маслом</t>
  </si>
  <si>
    <t>Итого за 'Обед '</t>
  </si>
  <si>
    <t xml:space="preserve">Полдник </t>
  </si>
  <si>
    <t>Чай (вариант 2)</t>
  </si>
  <si>
    <t>Джем</t>
  </si>
  <si>
    <t>Каша манная безмолочная с маслом раститнльным(160 г)</t>
  </si>
  <si>
    <t>Итого за 'Полдник '</t>
  </si>
  <si>
    <t>Итого за день</t>
  </si>
  <si>
    <t>Норма (СанПиН 2.3/2.4.3590-20  3-7 лет)</t>
  </si>
  <si>
    <t>Отклонение</t>
  </si>
  <si>
    <t>Содержание, % от калорийности</t>
  </si>
  <si>
    <t>06.09.2023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</si>
  <si>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</si>
  <si>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</si>
  <si>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</si>
  <si>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</si>
  <si>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</si>
  <si>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</si>
  <si>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</si>
  <si>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</si>
  <si>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</si>
  <si>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</si>
  <si>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</si>
  <si>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</si>
  <si>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</si>
  <si>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</si>
  <si>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</si>
  <si>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</si>
  <si>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</si>
  <si>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</si>
  <si>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</si>
  <si>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</si>
  <si>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</si>
  <si>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</si>
  <si>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</si>
  <si>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</si>
  <si>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</si>
  <si>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</si>
  <si>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</si>
  <si>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</si>
  <si>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</si>
  <si>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</si>
  <si>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</si>
  <si>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</si>
  <si>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</si>
  <si>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</si>
  <si>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56/3</t>
  </si>
  <si>
    <t>3/11</t>
  </si>
  <si>
    <t>13/12</t>
  </si>
  <si>
    <t>14/2</t>
  </si>
  <si>
    <t>36/3</t>
  </si>
  <si>
    <t>12/7</t>
  </si>
  <si>
    <t>3/10</t>
  </si>
  <si>
    <t>6/1</t>
  </si>
  <si>
    <t>27/10</t>
  </si>
  <si>
    <t/>
  </si>
  <si>
    <t>5/4</t>
  </si>
  <si>
    <t>МЕНЮ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</si>
</sst>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5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5" fillId="2" borderId="6" xfId="1" quotePrefix="1" applyFill="1" applyBorder="1" applyProtection="1">
      <protection locked="0"/>
    </xf>
    <xf numFmtId="0" fontId="5" fillId="2" borderId="17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38"/>
  <sheetViews>
    <sheetView tabSelected="1" zoomScaleNormal="100" workbookViewId="0">
      <selection activeCell="A8" sqref="A8:CQ38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18" t="s">
        <v>174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6" s="5" customFormat="1" hidden="1" x14ac:dyDescent="0.25">
      <c r="A3" s="6"/>
      <c r="B3" s="6" t="str">
        <f>"6 сентября 2023 г."</f>
        <v>6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19" t="str">
        <f>IF(Dop!B3&lt;&gt;"",Dop!B3,"")</f>
        <v>Сад</v>
      </c>
      <c r="B6" s="19"/>
      <c r="C6" s="19"/>
      <c r="D6" s="1"/>
      <c r="E6" s="1"/>
      <c r="F6" s="1"/>
      <c r="G6" s="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17" t="s">
        <v>83</v>
      </c>
      <c r="B8" s="17" t="s">
        <v>84</v>
      </c>
      <c r="C8" s="17" t="s">
        <v>77</v>
      </c>
      <c r="D8" s="17" t="s">
        <v>1</v>
      </c>
      <c r="E8" s="17"/>
      <c r="F8" s="17" t="s">
        <v>5</v>
      </c>
      <c r="G8" s="17"/>
      <c r="H8" s="17" t="s">
        <v>78</v>
      </c>
      <c r="I8" s="17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17" t="s">
        <v>74</v>
      </c>
      <c r="X8" s="17"/>
      <c r="Y8" s="17"/>
      <c r="Z8" s="17"/>
      <c r="AA8" s="15" t="s">
        <v>73</v>
      </c>
      <c r="AB8" s="15"/>
      <c r="AC8" s="15"/>
      <c r="AD8" s="15"/>
      <c r="AE8" s="15"/>
      <c r="AF8" s="15"/>
      <c r="AG8" s="15"/>
      <c r="AH8" s="15"/>
      <c r="AI8" s="17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17" t="s">
        <v>86</v>
      </c>
      <c r="CD8" s="17" t="s">
        <v>87</v>
      </c>
      <c r="CE8" s="17"/>
      <c r="CF8" s="17"/>
      <c r="CG8" s="17" t="s">
        <v>88</v>
      </c>
      <c r="CH8" s="17" t="s">
        <v>89</v>
      </c>
      <c r="CI8" s="17" t="s">
        <v>90</v>
      </c>
      <c r="CJ8" s="17" t="s">
        <v>91</v>
      </c>
      <c r="CK8" s="17" t="s">
        <v>92</v>
      </c>
      <c r="CL8" s="17" t="s">
        <v>93</v>
      </c>
      <c r="CM8" s="17" t="s">
        <v>94</v>
      </c>
      <c r="CN8" s="17" t="s">
        <v>95</v>
      </c>
      <c r="CO8" s="17" t="s">
        <v>96</v>
      </c>
      <c r="CP8" s="17" t="s">
        <v>97</v>
      </c>
      <c r="CQ8" s="17" t="s">
        <v>98</v>
      </c>
    </row>
    <row r="9" spans="1:96" ht="15.75" customHeight="1" x14ac:dyDescent="0.25">
      <c r="A9" s="17"/>
      <c r="B9" s="17"/>
      <c r="C9" s="17"/>
      <c r="D9" s="11" t="s">
        <v>0</v>
      </c>
      <c r="E9" s="11" t="s">
        <v>2</v>
      </c>
      <c r="F9" s="11" t="s">
        <v>0</v>
      </c>
      <c r="G9" s="11" t="s">
        <v>3</v>
      </c>
      <c r="H9" s="17"/>
      <c r="I9" s="1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17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</row>
    <row r="10" spans="1:96" x14ac:dyDescent="0.25">
      <c r="A10" s="21"/>
      <c r="B10" s="78" t="s">
        <v>101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4"/>
      <c r="CD10" s="79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5" customFormat="1" x14ac:dyDescent="0.25">
      <c r="A11" s="21" t="str">
        <f>"8/15"</f>
        <v>8/15</v>
      </c>
      <c r="B11" s="22" t="s">
        <v>102</v>
      </c>
      <c r="C11" s="23" t="str">
        <f>"20"</f>
        <v>20</v>
      </c>
      <c r="D11" s="23">
        <v>1.32</v>
      </c>
      <c r="E11" s="23">
        <v>0</v>
      </c>
      <c r="F11" s="23">
        <v>0.13</v>
      </c>
      <c r="G11" s="23">
        <v>0.13</v>
      </c>
      <c r="H11" s="23">
        <v>9.3800000000000008</v>
      </c>
      <c r="I11" s="23">
        <v>44.780199999999994</v>
      </c>
      <c r="J11" s="23">
        <v>0</v>
      </c>
      <c r="K11" s="23">
        <v>0</v>
      </c>
      <c r="L11" s="23">
        <v>0</v>
      </c>
      <c r="M11" s="23">
        <v>0</v>
      </c>
      <c r="N11" s="23">
        <v>0.22</v>
      </c>
      <c r="O11" s="23">
        <v>9.1199999999999992</v>
      </c>
      <c r="P11" s="23">
        <v>0.04</v>
      </c>
      <c r="Q11" s="23">
        <v>0</v>
      </c>
      <c r="R11" s="23">
        <v>0</v>
      </c>
      <c r="S11" s="23">
        <v>0</v>
      </c>
      <c r="T11" s="23">
        <v>0.36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16">
        <v>0</v>
      </c>
      <c r="AK11" s="16">
        <v>63.86</v>
      </c>
      <c r="AL11" s="16">
        <v>66.47</v>
      </c>
      <c r="AM11" s="16">
        <v>101.79</v>
      </c>
      <c r="AN11" s="16">
        <v>33.76</v>
      </c>
      <c r="AO11" s="16">
        <v>20.010000000000002</v>
      </c>
      <c r="AP11" s="16">
        <v>40.020000000000003</v>
      </c>
      <c r="AQ11" s="16">
        <v>15.14</v>
      </c>
      <c r="AR11" s="16">
        <v>72.38</v>
      </c>
      <c r="AS11" s="16">
        <v>44.89</v>
      </c>
      <c r="AT11" s="16">
        <v>62.64</v>
      </c>
      <c r="AU11" s="16">
        <v>51.68</v>
      </c>
      <c r="AV11" s="16">
        <v>27.14</v>
      </c>
      <c r="AW11" s="16">
        <v>48.02</v>
      </c>
      <c r="AX11" s="16">
        <v>401.59</v>
      </c>
      <c r="AY11" s="16">
        <v>0</v>
      </c>
      <c r="AZ11" s="16">
        <v>130.85</v>
      </c>
      <c r="BA11" s="16">
        <v>56.9</v>
      </c>
      <c r="BB11" s="16">
        <v>37.76</v>
      </c>
      <c r="BC11" s="16">
        <v>29.93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0.02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0.01</v>
      </c>
      <c r="BT11" s="16">
        <v>0</v>
      </c>
      <c r="BU11" s="16">
        <v>0</v>
      </c>
      <c r="BV11" s="16">
        <v>0.06</v>
      </c>
      <c r="BW11" s="16">
        <v>0</v>
      </c>
      <c r="BX11" s="16">
        <v>0</v>
      </c>
      <c r="BY11" s="16">
        <v>0</v>
      </c>
      <c r="BZ11" s="16">
        <v>0</v>
      </c>
      <c r="CA11" s="16">
        <v>0</v>
      </c>
      <c r="CB11" s="16">
        <v>7.82</v>
      </c>
      <c r="CC11" s="24"/>
      <c r="CD11" s="24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3800</v>
      </c>
      <c r="CK11" s="16">
        <v>1464</v>
      </c>
      <c r="CL11" s="16">
        <v>2632</v>
      </c>
      <c r="CM11" s="16">
        <v>30.4</v>
      </c>
      <c r="CN11" s="16">
        <v>30.4</v>
      </c>
      <c r="CO11" s="16">
        <v>30.4</v>
      </c>
      <c r="CP11" s="16">
        <v>0</v>
      </c>
      <c r="CQ11" s="16">
        <v>0</v>
      </c>
      <c r="CR11" s="76"/>
    </row>
    <row r="12" spans="1:96" s="25" customFormat="1" ht="31.5" x14ac:dyDescent="0.25">
      <c r="A12" s="21" t="str">
        <f>"29/10"</f>
        <v>29/10</v>
      </c>
      <c r="B12" s="22" t="s">
        <v>103</v>
      </c>
      <c r="C12" s="23" t="str">
        <f>"200"</f>
        <v>200</v>
      </c>
      <c r="D12" s="23">
        <v>0.12</v>
      </c>
      <c r="E12" s="23">
        <v>0</v>
      </c>
      <c r="F12" s="23">
        <v>0.02</v>
      </c>
      <c r="G12" s="23">
        <v>0.02</v>
      </c>
      <c r="H12" s="23">
        <v>5.0599999999999996</v>
      </c>
      <c r="I12" s="23">
        <v>20.530314146341464</v>
      </c>
      <c r="J12" s="23">
        <v>0</v>
      </c>
      <c r="K12" s="23">
        <v>0</v>
      </c>
      <c r="L12" s="23">
        <v>0</v>
      </c>
      <c r="M12" s="23">
        <v>0</v>
      </c>
      <c r="N12" s="23">
        <v>4.93</v>
      </c>
      <c r="O12" s="23">
        <v>0</v>
      </c>
      <c r="P12" s="23">
        <v>0.13</v>
      </c>
      <c r="Q12" s="23">
        <v>0</v>
      </c>
      <c r="R12" s="23">
        <v>0</v>
      </c>
      <c r="S12" s="23">
        <v>0.28000000000000003</v>
      </c>
      <c r="T12" s="23">
        <v>0.05</v>
      </c>
      <c r="U12" s="23">
        <v>0.57999999999999996</v>
      </c>
      <c r="V12" s="23">
        <v>8.02</v>
      </c>
      <c r="W12" s="23">
        <v>2.0299999999999998</v>
      </c>
      <c r="X12" s="23">
        <v>0.56000000000000005</v>
      </c>
      <c r="Y12" s="23">
        <v>1</v>
      </c>
      <c r="Z12" s="23">
        <v>0.04</v>
      </c>
      <c r="AA12" s="23">
        <v>0</v>
      </c>
      <c r="AB12" s="23">
        <v>0.44</v>
      </c>
      <c r="AC12" s="23">
        <v>0.1</v>
      </c>
      <c r="AD12" s="23">
        <v>0.01</v>
      </c>
      <c r="AE12" s="23">
        <v>0</v>
      </c>
      <c r="AF12" s="23">
        <v>0</v>
      </c>
      <c r="AG12" s="23">
        <v>0</v>
      </c>
      <c r="AH12" s="23">
        <v>0.01</v>
      </c>
      <c r="AI12" s="23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4"/>
      <c r="CD12" s="24"/>
      <c r="CE12" s="16">
        <v>7.0000000000000007E-2</v>
      </c>
      <c r="CF12" s="16"/>
      <c r="CG12" s="16">
        <v>4.21</v>
      </c>
      <c r="CH12" s="16">
        <v>4.0599999999999996</v>
      </c>
      <c r="CI12" s="16">
        <v>4.13</v>
      </c>
      <c r="CJ12" s="16">
        <v>454.11</v>
      </c>
      <c r="CK12" s="16">
        <v>181.83</v>
      </c>
      <c r="CL12" s="16">
        <v>317.97000000000003</v>
      </c>
      <c r="CM12" s="16">
        <v>44.04</v>
      </c>
      <c r="CN12" s="16">
        <v>26.18</v>
      </c>
      <c r="CO12" s="16">
        <v>35.11</v>
      </c>
      <c r="CP12" s="16">
        <v>4.88</v>
      </c>
      <c r="CQ12" s="16">
        <v>0</v>
      </c>
      <c r="CR12" s="76"/>
    </row>
    <row r="13" spans="1:96" s="25" customFormat="1" ht="47.25" x14ac:dyDescent="0.25">
      <c r="A13" s="21" t="str">
        <f>"56/3"</f>
        <v>56/3</v>
      </c>
      <c r="B13" s="22" t="s">
        <v>104</v>
      </c>
      <c r="C13" s="23" t="str">
        <f>"200"</f>
        <v>200</v>
      </c>
      <c r="D13" s="23">
        <v>6.53</v>
      </c>
      <c r="E13" s="23">
        <v>2.61</v>
      </c>
      <c r="F13" s="23">
        <v>10.83</v>
      </c>
      <c r="G13" s="23">
        <v>7.59</v>
      </c>
      <c r="H13" s="23">
        <v>31.69</v>
      </c>
      <c r="I13" s="23">
        <v>247.03734447199997</v>
      </c>
      <c r="J13" s="23">
        <v>2.2599999999999998</v>
      </c>
      <c r="K13" s="23">
        <v>4.55</v>
      </c>
      <c r="L13" s="23">
        <v>0</v>
      </c>
      <c r="M13" s="23">
        <v>0</v>
      </c>
      <c r="N13" s="23">
        <v>4.68</v>
      </c>
      <c r="O13" s="23">
        <v>23.9</v>
      </c>
      <c r="P13" s="23">
        <v>3.11</v>
      </c>
      <c r="Q13" s="23">
        <v>0</v>
      </c>
      <c r="R13" s="23">
        <v>0</v>
      </c>
      <c r="S13" s="23">
        <v>0.5</v>
      </c>
      <c r="T13" s="23">
        <v>2.62</v>
      </c>
      <c r="U13" s="23">
        <v>38.79</v>
      </c>
      <c r="V13" s="23">
        <v>931.69</v>
      </c>
      <c r="W13" s="23">
        <v>40.75</v>
      </c>
      <c r="X13" s="23">
        <v>46.96</v>
      </c>
      <c r="Y13" s="23">
        <v>146.69</v>
      </c>
      <c r="Z13" s="23">
        <v>2.21</v>
      </c>
      <c r="AA13" s="23">
        <v>57.5</v>
      </c>
      <c r="AB13" s="23">
        <v>1502.55</v>
      </c>
      <c r="AC13" s="23">
        <v>359.58</v>
      </c>
      <c r="AD13" s="23">
        <v>3.5</v>
      </c>
      <c r="AE13" s="23">
        <v>0.16</v>
      </c>
      <c r="AF13" s="23">
        <v>0.19</v>
      </c>
      <c r="AG13" s="23">
        <v>1.71</v>
      </c>
      <c r="AH13" s="23">
        <v>4.3600000000000003</v>
      </c>
      <c r="AI13" s="23">
        <v>3.42</v>
      </c>
      <c r="AJ13" s="16">
        <v>0</v>
      </c>
      <c r="AK13" s="16">
        <v>208.18</v>
      </c>
      <c r="AL13" s="16">
        <v>198.04</v>
      </c>
      <c r="AM13" s="16">
        <v>315.02</v>
      </c>
      <c r="AN13" s="16">
        <v>294.58999999999997</v>
      </c>
      <c r="AO13" s="16">
        <v>104.63</v>
      </c>
      <c r="AP13" s="16">
        <v>198.25</v>
      </c>
      <c r="AQ13" s="16">
        <v>77.27</v>
      </c>
      <c r="AR13" s="16">
        <v>208.37</v>
      </c>
      <c r="AS13" s="16">
        <v>246.38</v>
      </c>
      <c r="AT13" s="16">
        <v>437.14</v>
      </c>
      <c r="AU13" s="16">
        <v>381.17</v>
      </c>
      <c r="AV13" s="16">
        <v>92.9</v>
      </c>
      <c r="AW13" s="16">
        <v>156.63999999999999</v>
      </c>
      <c r="AX13" s="16">
        <v>761.69</v>
      </c>
      <c r="AY13" s="16">
        <v>2.74</v>
      </c>
      <c r="AZ13" s="16">
        <v>133.81</v>
      </c>
      <c r="BA13" s="16">
        <v>233.31</v>
      </c>
      <c r="BB13" s="16">
        <v>147.80000000000001</v>
      </c>
      <c r="BC13" s="16">
        <v>81.64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0.55000000000000004</v>
      </c>
      <c r="BL13" s="16">
        <v>0</v>
      </c>
      <c r="BM13" s="16">
        <v>0.31</v>
      </c>
      <c r="BN13" s="16">
        <v>0.02</v>
      </c>
      <c r="BO13" s="16">
        <v>0.05</v>
      </c>
      <c r="BP13" s="16">
        <v>0</v>
      </c>
      <c r="BQ13" s="16">
        <v>0</v>
      </c>
      <c r="BR13" s="16">
        <v>0.01</v>
      </c>
      <c r="BS13" s="16">
        <v>1.91</v>
      </c>
      <c r="BT13" s="16">
        <v>0</v>
      </c>
      <c r="BU13" s="16">
        <v>0</v>
      </c>
      <c r="BV13" s="16">
        <v>4.2</v>
      </c>
      <c r="BW13" s="16">
        <v>0</v>
      </c>
      <c r="BX13" s="16">
        <v>0</v>
      </c>
      <c r="BY13" s="16">
        <v>0</v>
      </c>
      <c r="BZ13" s="16">
        <v>0</v>
      </c>
      <c r="CA13" s="16">
        <v>0</v>
      </c>
      <c r="CB13" s="16">
        <v>194.8</v>
      </c>
      <c r="CC13" s="24"/>
      <c r="CD13" s="24"/>
      <c r="CE13" s="16">
        <v>307.93</v>
      </c>
      <c r="CF13" s="16"/>
      <c r="CG13" s="16">
        <v>2.33</v>
      </c>
      <c r="CH13" s="16">
        <v>2.2200000000000002</v>
      </c>
      <c r="CI13" s="16">
        <v>2.27</v>
      </c>
      <c r="CJ13" s="16">
        <v>243.38</v>
      </c>
      <c r="CK13" s="16">
        <v>173.57</v>
      </c>
      <c r="CL13" s="16">
        <v>208.47</v>
      </c>
      <c r="CM13" s="16">
        <v>5.3</v>
      </c>
      <c r="CN13" s="16">
        <v>1.07</v>
      </c>
      <c r="CO13" s="16">
        <v>3.18</v>
      </c>
      <c r="CP13" s="16">
        <v>0</v>
      </c>
      <c r="CQ13" s="16">
        <v>0</v>
      </c>
      <c r="CR13" s="76"/>
    </row>
    <row r="14" spans="1:96" s="25" customFormat="1" ht="31.5" x14ac:dyDescent="0.25">
      <c r="A14" s="21" t="str">
        <f>"3/11"</f>
        <v>3/11</v>
      </c>
      <c r="B14" s="22" t="s">
        <v>105</v>
      </c>
      <c r="C14" s="23" t="str">
        <f>"30"</f>
        <v>30</v>
      </c>
      <c r="D14" s="23">
        <v>0.22</v>
      </c>
      <c r="E14" s="23">
        <v>0</v>
      </c>
      <c r="F14" s="23">
        <v>1.91</v>
      </c>
      <c r="G14" s="23">
        <v>1.91</v>
      </c>
      <c r="H14" s="23">
        <v>1.71</v>
      </c>
      <c r="I14" s="23">
        <v>24.492195791699999</v>
      </c>
      <c r="J14" s="23">
        <v>0.25</v>
      </c>
      <c r="K14" s="23">
        <v>1.27</v>
      </c>
      <c r="L14" s="23">
        <v>0</v>
      </c>
      <c r="M14" s="23">
        <v>0</v>
      </c>
      <c r="N14" s="23">
        <v>0.69</v>
      </c>
      <c r="O14" s="23">
        <v>0.84</v>
      </c>
      <c r="P14" s="23">
        <v>0.19</v>
      </c>
      <c r="Q14" s="23">
        <v>0</v>
      </c>
      <c r="R14" s="23">
        <v>0</v>
      </c>
      <c r="S14" s="23">
        <v>0.01</v>
      </c>
      <c r="T14" s="23">
        <v>0.28000000000000003</v>
      </c>
      <c r="U14" s="23">
        <v>82.67</v>
      </c>
      <c r="V14" s="23">
        <v>12.18</v>
      </c>
      <c r="W14" s="23">
        <v>2.59</v>
      </c>
      <c r="X14" s="23">
        <v>1.61</v>
      </c>
      <c r="Y14" s="23">
        <v>4.18</v>
      </c>
      <c r="Z14" s="23">
        <v>0.06</v>
      </c>
      <c r="AA14" s="23">
        <v>0</v>
      </c>
      <c r="AB14" s="23">
        <v>291.60000000000002</v>
      </c>
      <c r="AC14" s="23">
        <v>54</v>
      </c>
      <c r="AD14" s="23">
        <v>0.9</v>
      </c>
      <c r="AE14" s="23">
        <v>0</v>
      </c>
      <c r="AF14" s="23">
        <v>0</v>
      </c>
      <c r="AG14" s="23">
        <v>0.04</v>
      </c>
      <c r="AH14" s="23">
        <v>0.09</v>
      </c>
      <c r="AI14" s="23">
        <v>0.17</v>
      </c>
      <c r="AJ14" s="16">
        <v>0</v>
      </c>
      <c r="AK14" s="16">
        <v>7.25</v>
      </c>
      <c r="AL14" s="16">
        <v>6.5</v>
      </c>
      <c r="AM14" s="16">
        <v>11.62</v>
      </c>
      <c r="AN14" s="16">
        <v>4.25</v>
      </c>
      <c r="AO14" s="16">
        <v>2.2200000000000002</v>
      </c>
      <c r="AP14" s="16">
        <v>4.88</v>
      </c>
      <c r="AQ14" s="16">
        <v>1.51</v>
      </c>
      <c r="AR14" s="16">
        <v>7.3</v>
      </c>
      <c r="AS14" s="16">
        <v>5.55</v>
      </c>
      <c r="AT14" s="16">
        <v>6.28</v>
      </c>
      <c r="AU14" s="16">
        <v>7.98</v>
      </c>
      <c r="AV14" s="16">
        <v>2.97</v>
      </c>
      <c r="AW14" s="16">
        <v>5.31</v>
      </c>
      <c r="AX14" s="16">
        <v>46.16</v>
      </c>
      <c r="AY14" s="16">
        <v>0</v>
      </c>
      <c r="AZ14" s="16">
        <v>13.37</v>
      </c>
      <c r="BA14" s="16">
        <v>7.36</v>
      </c>
      <c r="BB14" s="16">
        <v>3.72</v>
      </c>
      <c r="BC14" s="16">
        <v>2.91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0.12</v>
      </c>
      <c r="BL14" s="16">
        <v>0</v>
      </c>
      <c r="BM14" s="16">
        <v>0.08</v>
      </c>
      <c r="BN14" s="16">
        <v>0.01</v>
      </c>
      <c r="BO14" s="16">
        <v>0.01</v>
      </c>
      <c r="BP14" s="16">
        <v>0</v>
      </c>
      <c r="BQ14" s="16">
        <v>0</v>
      </c>
      <c r="BR14" s="16">
        <v>0</v>
      </c>
      <c r="BS14" s="16">
        <v>0.45</v>
      </c>
      <c r="BT14" s="16">
        <v>0</v>
      </c>
      <c r="BU14" s="16">
        <v>0</v>
      </c>
      <c r="BV14" s="16">
        <v>1.1200000000000001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32.15</v>
      </c>
      <c r="CC14" s="24"/>
      <c r="CD14" s="24"/>
      <c r="CE14" s="16">
        <v>48.6</v>
      </c>
      <c r="CF14" s="16"/>
      <c r="CG14" s="16">
        <v>9.16</v>
      </c>
      <c r="CH14" s="16">
        <v>4.84</v>
      </c>
      <c r="CI14" s="16">
        <v>7</v>
      </c>
      <c r="CJ14" s="16">
        <v>105.46</v>
      </c>
      <c r="CK14" s="16">
        <v>33.18</v>
      </c>
      <c r="CL14" s="16">
        <v>69.319999999999993</v>
      </c>
      <c r="CM14" s="16">
        <v>3.71</v>
      </c>
      <c r="CN14" s="16">
        <v>2.14</v>
      </c>
      <c r="CO14" s="16">
        <v>2.94</v>
      </c>
      <c r="CP14" s="16">
        <v>0.27</v>
      </c>
      <c r="CQ14" s="16">
        <v>0.22</v>
      </c>
      <c r="CR14" s="76"/>
    </row>
    <row r="15" spans="1:96" s="16" customFormat="1" ht="31.5" x14ac:dyDescent="0.25">
      <c r="A15" s="21" t="str">
        <f>"13/12"</f>
        <v>13/12</v>
      </c>
      <c r="B15" s="22" t="s">
        <v>106</v>
      </c>
      <c r="C15" s="23" t="str">
        <f>"30"</f>
        <v>30</v>
      </c>
      <c r="D15" s="23">
        <v>2.33</v>
      </c>
      <c r="E15" s="23">
        <v>0.28999999999999998</v>
      </c>
      <c r="F15" s="23">
        <v>2.7</v>
      </c>
      <c r="G15" s="23">
        <v>2.84</v>
      </c>
      <c r="H15" s="23">
        <v>16.53</v>
      </c>
      <c r="I15" s="23">
        <v>99.037692840000005</v>
      </c>
      <c r="J15" s="23">
        <v>0.42</v>
      </c>
      <c r="K15" s="23">
        <v>1.68</v>
      </c>
      <c r="L15" s="23">
        <v>0</v>
      </c>
      <c r="M15" s="23">
        <v>0</v>
      </c>
      <c r="N15" s="23">
        <v>3.36</v>
      </c>
      <c r="O15" s="23">
        <v>12.53</v>
      </c>
      <c r="P15" s="23">
        <v>0.65</v>
      </c>
      <c r="Q15" s="23">
        <v>0</v>
      </c>
      <c r="R15" s="23">
        <v>0</v>
      </c>
      <c r="S15" s="23">
        <v>0</v>
      </c>
      <c r="T15" s="23">
        <v>0.43</v>
      </c>
      <c r="U15" s="23">
        <v>119.4</v>
      </c>
      <c r="V15" s="23">
        <v>24.99</v>
      </c>
      <c r="W15" s="23">
        <v>5.2</v>
      </c>
      <c r="X15" s="23">
        <v>3.15</v>
      </c>
      <c r="Y15" s="23">
        <v>18.940000000000001</v>
      </c>
      <c r="Z15" s="23">
        <v>0.27</v>
      </c>
      <c r="AA15" s="23">
        <v>2.75</v>
      </c>
      <c r="AB15" s="23">
        <v>0.86</v>
      </c>
      <c r="AC15" s="23">
        <v>4.7699999999999996</v>
      </c>
      <c r="AD15" s="23">
        <v>1.45</v>
      </c>
      <c r="AE15" s="23">
        <v>0.03</v>
      </c>
      <c r="AF15" s="23">
        <v>0.01</v>
      </c>
      <c r="AG15" s="23">
        <v>0.2</v>
      </c>
      <c r="AH15" s="23">
        <v>0.7</v>
      </c>
      <c r="AI15" s="23">
        <v>0</v>
      </c>
      <c r="AJ15" s="16">
        <v>0</v>
      </c>
      <c r="AK15" s="16">
        <v>106.34</v>
      </c>
      <c r="AL15" s="16">
        <v>94.69</v>
      </c>
      <c r="AM15" s="16">
        <v>176.61</v>
      </c>
      <c r="AN15" s="16">
        <v>67.650000000000006</v>
      </c>
      <c r="AO15" s="16">
        <v>37.79</v>
      </c>
      <c r="AP15" s="16">
        <v>72.03</v>
      </c>
      <c r="AQ15" s="16">
        <v>23.16</v>
      </c>
      <c r="AR15" s="16">
        <v>108.61</v>
      </c>
      <c r="AS15" s="16">
        <v>78.17</v>
      </c>
      <c r="AT15" s="16">
        <v>92.62</v>
      </c>
      <c r="AU15" s="16">
        <v>90.98</v>
      </c>
      <c r="AV15" s="16">
        <v>45.9</v>
      </c>
      <c r="AW15" s="16">
        <v>76.540000000000006</v>
      </c>
      <c r="AX15" s="16">
        <v>626.48</v>
      </c>
      <c r="AY15" s="16">
        <v>1.22</v>
      </c>
      <c r="AZ15" s="16">
        <v>194.04</v>
      </c>
      <c r="BA15" s="16">
        <v>113.51</v>
      </c>
      <c r="BB15" s="16">
        <v>57.68</v>
      </c>
      <c r="BC15" s="16">
        <v>43.92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0.16</v>
      </c>
      <c r="BL15" s="16">
        <v>0</v>
      </c>
      <c r="BM15" s="16">
        <v>0.09</v>
      </c>
      <c r="BN15" s="16">
        <v>0.01</v>
      </c>
      <c r="BO15" s="16">
        <v>0.02</v>
      </c>
      <c r="BP15" s="16">
        <v>0</v>
      </c>
      <c r="BQ15" s="16">
        <v>0</v>
      </c>
      <c r="BR15" s="16">
        <v>0</v>
      </c>
      <c r="BS15" s="16">
        <v>0.56000000000000005</v>
      </c>
      <c r="BT15" s="16">
        <v>0</v>
      </c>
      <c r="BU15" s="16">
        <v>0</v>
      </c>
      <c r="BV15" s="16">
        <v>1.62</v>
      </c>
      <c r="BW15" s="16">
        <v>0.01</v>
      </c>
      <c r="BX15" s="16">
        <v>0</v>
      </c>
      <c r="BY15" s="16">
        <v>0</v>
      </c>
      <c r="BZ15" s="16">
        <v>0</v>
      </c>
      <c r="CA15" s="16">
        <v>0</v>
      </c>
      <c r="CB15" s="16">
        <v>13.4</v>
      </c>
      <c r="CC15" s="24"/>
      <c r="CD15" s="24"/>
      <c r="CE15" s="16">
        <v>2.9</v>
      </c>
      <c r="CG15" s="16">
        <v>68.23</v>
      </c>
      <c r="CH15" s="16">
        <v>35.869999999999997</v>
      </c>
      <c r="CI15" s="16">
        <v>52.05</v>
      </c>
      <c r="CJ15" s="16">
        <v>2659.73</v>
      </c>
      <c r="CK15" s="16">
        <v>1018.61</v>
      </c>
      <c r="CL15" s="16">
        <v>1839.17</v>
      </c>
      <c r="CM15" s="16">
        <v>14.27</v>
      </c>
      <c r="CN15" s="16">
        <v>8.76</v>
      </c>
      <c r="CO15" s="16">
        <v>12.59</v>
      </c>
      <c r="CP15" s="16">
        <v>3.48</v>
      </c>
      <c r="CQ15" s="16">
        <v>0.3</v>
      </c>
      <c r="CR15" s="77"/>
    </row>
    <row r="16" spans="1:96" s="26" customFormat="1" ht="31.5" x14ac:dyDescent="0.25">
      <c r="A16" s="80"/>
      <c r="B16" s="81" t="s">
        <v>107</v>
      </c>
      <c r="C16" s="82"/>
      <c r="D16" s="82">
        <v>10.52</v>
      </c>
      <c r="E16" s="82">
        <v>2.9</v>
      </c>
      <c r="F16" s="82">
        <v>15.59</v>
      </c>
      <c r="G16" s="82">
        <v>12.5</v>
      </c>
      <c r="H16" s="82">
        <v>64.38</v>
      </c>
      <c r="I16" s="82">
        <v>435.88</v>
      </c>
      <c r="J16" s="82">
        <v>2.92</v>
      </c>
      <c r="K16" s="82">
        <v>7.49</v>
      </c>
      <c r="L16" s="82">
        <v>0</v>
      </c>
      <c r="M16" s="82">
        <v>0</v>
      </c>
      <c r="N16" s="82">
        <v>13.87</v>
      </c>
      <c r="O16" s="82">
        <v>46.39</v>
      </c>
      <c r="P16" s="82">
        <v>4.12</v>
      </c>
      <c r="Q16" s="82">
        <v>0</v>
      </c>
      <c r="R16" s="82">
        <v>0</v>
      </c>
      <c r="S16" s="82">
        <v>0.79</v>
      </c>
      <c r="T16" s="82">
        <v>3.73</v>
      </c>
      <c r="U16" s="82">
        <v>241.43</v>
      </c>
      <c r="V16" s="82">
        <v>976.88</v>
      </c>
      <c r="W16" s="82">
        <v>50.57</v>
      </c>
      <c r="X16" s="82">
        <v>52.28</v>
      </c>
      <c r="Y16" s="82">
        <v>170.8</v>
      </c>
      <c r="Z16" s="82">
        <v>2.58</v>
      </c>
      <c r="AA16" s="82">
        <v>60.25</v>
      </c>
      <c r="AB16" s="82">
        <v>1795.45</v>
      </c>
      <c r="AC16" s="82">
        <v>418.45</v>
      </c>
      <c r="AD16" s="82">
        <v>5.86</v>
      </c>
      <c r="AE16" s="82">
        <v>0.19</v>
      </c>
      <c r="AF16" s="82">
        <v>0.21</v>
      </c>
      <c r="AG16" s="82">
        <v>1.96</v>
      </c>
      <c r="AH16" s="82">
        <v>5.15</v>
      </c>
      <c r="AI16" s="82">
        <v>4.38</v>
      </c>
      <c r="AJ16" s="83">
        <v>0</v>
      </c>
      <c r="AK16" s="83">
        <v>386.29</v>
      </c>
      <c r="AL16" s="83">
        <v>366.46</v>
      </c>
      <c r="AM16" s="83">
        <v>605.66</v>
      </c>
      <c r="AN16" s="83">
        <v>401.4</v>
      </c>
      <c r="AO16" s="83">
        <v>164.95</v>
      </c>
      <c r="AP16" s="83">
        <v>316.37</v>
      </c>
      <c r="AQ16" s="83">
        <v>117.07</v>
      </c>
      <c r="AR16" s="83">
        <v>398.2</v>
      </c>
      <c r="AS16" s="83">
        <v>374.99</v>
      </c>
      <c r="AT16" s="83">
        <v>598.66999999999996</v>
      </c>
      <c r="AU16" s="83">
        <v>531.80999999999995</v>
      </c>
      <c r="AV16" s="83">
        <v>169.77</v>
      </c>
      <c r="AW16" s="83">
        <v>286.51</v>
      </c>
      <c r="AX16" s="83">
        <v>1835.92</v>
      </c>
      <c r="AY16" s="83">
        <v>3.97</v>
      </c>
      <c r="AZ16" s="83">
        <v>472.06</v>
      </c>
      <c r="BA16" s="83">
        <v>411.07</v>
      </c>
      <c r="BB16" s="83">
        <v>246.96</v>
      </c>
      <c r="BC16" s="83">
        <v>158.4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0.85</v>
      </c>
      <c r="BL16" s="83">
        <v>0</v>
      </c>
      <c r="BM16" s="83">
        <v>0.48</v>
      </c>
      <c r="BN16" s="83">
        <v>0.03</v>
      </c>
      <c r="BO16" s="83">
        <v>0.08</v>
      </c>
      <c r="BP16" s="83">
        <v>0</v>
      </c>
      <c r="BQ16" s="83">
        <v>0</v>
      </c>
      <c r="BR16" s="83">
        <v>0.01</v>
      </c>
      <c r="BS16" s="83">
        <v>2.92</v>
      </c>
      <c r="BT16" s="83">
        <v>0</v>
      </c>
      <c r="BU16" s="83">
        <v>0</v>
      </c>
      <c r="BV16" s="83">
        <v>6.99</v>
      </c>
      <c r="BW16" s="83">
        <v>0.01</v>
      </c>
      <c r="BX16" s="83">
        <v>0</v>
      </c>
      <c r="BY16" s="83">
        <v>0</v>
      </c>
      <c r="BZ16" s="83">
        <v>0</v>
      </c>
      <c r="CA16" s="83">
        <v>0</v>
      </c>
      <c r="CB16" s="83">
        <v>447.6</v>
      </c>
      <c r="CC16" s="79"/>
      <c r="CD16" s="79">
        <f>$I$16/$I$36*100</f>
        <v>32.287407407407407</v>
      </c>
      <c r="CE16" s="83">
        <v>359.5</v>
      </c>
      <c r="CF16" s="83"/>
      <c r="CG16" s="83">
        <v>83.93</v>
      </c>
      <c r="CH16" s="83">
        <v>46.99</v>
      </c>
      <c r="CI16" s="83">
        <v>65.459999999999994</v>
      </c>
      <c r="CJ16" s="83">
        <v>7262.68</v>
      </c>
      <c r="CK16" s="83">
        <v>2871.19</v>
      </c>
      <c r="CL16" s="83">
        <v>5066.93</v>
      </c>
      <c r="CM16" s="83">
        <v>97.72</v>
      </c>
      <c r="CN16" s="83">
        <v>68.55</v>
      </c>
      <c r="CO16" s="83">
        <v>84.23</v>
      </c>
      <c r="CP16" s="83">
        <v>8.6300000000000008</v>
      </c>
      <c r="CQ16" s="83">
        <v>0.52</v>
      </c>
    </row>
    <row r="17" spans="1:96" x14ac:dyDescent="0.25">
      <c r="A17" s="21"/>
      <c r="B17" s="78" t="s">
        <v>108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4"/>
      <c r="CD17" s="24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16" customFormat="1" x14ac:dyDescent="0.25">
      <c r="A18" s="21" t="str">
        <f>"-"</f>
        <v>-</v>
      </c>
      <c r="B18" s="22" t="s">
        <v>109</v>
      </c>
      <c r="C18" s="23" t="str">
        <f>"100"</f>
        <v>100</v>
      </c>
      <c r="D18" s="23">
        <v>0.8</v>
      </c>
      <c r="E18" s="23">
        <v>0</v>
      </c>
      <c r="F18" s="23">
        <v>0.2</v>
      </c>
      <c r="G18" s="23">
        <v>0.2</v>
      </c>
      <c r="H18" s="23">
        <v>9.4</v>
      </c>
      <c r="I18" s="23">
        <v>40.599999999999994</v>
      </c>
      <c r="J18" s="23">
        <v>0</v>
      </c>
      <c r="K18" s="23">
        <v>0</v>
      </c>
      <c r="L18" s="23">
        <v>0</v>
      </c>
      <c r="M18" s="23">
        <v>0</v>
      </c>
      <c r="N18" s="23">
        <v>7.5</v>
      </c>
      <c r="O18" s="23">
        <v>0</v>
      </c>
      <c r="P18" s="23">
        <v>1.9</v>
      </c>
      <c r="Q18" s="23">
        <v>0</v>
      </c>
      <c r="R18" s="23">
        <v>0</v>
      </c>
      <c r="S18" s="23">
        <v>1.1000000000000001</v>
      </c>
      <c r="T18" s="23">
        <v>0.5</v>
      </c>
      <c r="U18" s="23">
        <v>12</v>
      </c>
      <c r="V18" s="23">
        <v>155</v>
      </c>
      <c r="W18" s="23">
        <v>35</v>
      </c>
      <c r="X18" s="23">
        <v>11</v>
      </c>
      <c r="Y18" s="23">
        <v>17</v>
      </c>
      <c r="Z18" s="23">
        <v>0.1</v>
      </c>
      <c r="AA18" s="23">
        <v>0</v>
      </c>
      <c r="AB18" s="23">
        <v>60</v>
      </c>
      <c r="AC18" s="23">
        <v>10</v>
      </c>
      <c r="AD18" s="23">
        <v>0.2</v>
      </c>
      <c r="AE18" s="23">
        <v>0.06</v>
      </c>
      <c r="AF18" s="23">
        <v>0.03</v>
      </c>
      <c r="AG18" s="23">
        <v>0.2</v>
      </c>
      <c r="AH18" s="23">
        <v>0.3</v>
      </c>
      <c r="AI18" s="23">
        <v>38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16">
        <v>0</v>
      </c>
      <c r="BC18" s="16"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88</v>
      </c>
      <c r="CC18" s="24"/>
      <c r="CD18" s="24"/>
      <c r="CE18" s="16">
        <v>10</v>
      </c>
      <c r="CG18" s="16">
        <v>4</v>
      </c>
      <c r="CH18" s="16">
        <v>1</v>
      </c>
      <c r="CI18" s="16">
        <v>2.5</v>
      </c>
      <c r="CJ18" s="16">
        <v>200</v>
      </c>
      <c r="CK18" s="16">
        <v>82</v>
      </c>
      <c r="CL18" s="16">
        <v>141</v>
      </c>
      <c r="CM18" s="16">
        <v>46.8</v>
      </c>
      <c r="CN18" s="16">
        <v>46.8</v>
      </c>
      <c r="CO18" s="16">
        <v>46.8</v>
      </c>
      <c r="CP18" s="16">
        <v>0</v>
      </c>
      <c r="CQ18" s="16">
        <v>0</v>
      </c>
      <c r="CR18" s="77"/>
    </row>
    <row r="19" spans="1:96" s="26" customFormat="1" x14ac:dyDescent="0.25">
      <c r="A19" s="80"/>
      <c r="B19" s="81" t="s">
        <v>110</v>
      </c>
      <c r="C19" s="82"/>
      <c r="D19" s="82">
        <v>0.8</v>
      </c>
      <c r="E19" s="82">
        <v>0</v>
      </c>
      <c r="F19" s="82">
        <v>0.2</v>
      </c>
      <c r="G19" s="82">
        <v>0.2</v>
      </c>
      <c r="H19" s="82">
        <v>9.4</v>
      </c>
      <c r="I19" s="82">
        <v>40.6</v>
      </c>
      <c r="J19" s="82">
        <v>0</v>
      </c>
      <c r="K19" s="82">
        <v>0</v>
      </c>
      <c r="L19" s="82">
        <v>0</v>
      </c>
      <c r="M19" s="82">
        <v>0</v>
      </c>
      <c r="N19" s="82">
        <v>7.5</v>
      </c>
      <c r="O19" s="82">
        <v>0</v>
      </c>
      <c r="P19" s="82">
        <v>1.9</v>
      </c>
      <c r="Q19" s="82">
        <v>0</v>
      </c>
      <c r="R19" s="82">
        <v>0</v>
      </c>
      <c r="S19" s="82">
        <v>1.1000000000000001</v>
      </c>
      <c r="T19" s="82">
        <v>0.5</v>
      </c>
      <c r="U19" s="82">
        <v>12</v>
      </c>
      <c r="V19" s="82">
        <v>155</v>
      </c>
      <c r="W19" s="82">
        <v>35</v>
      </c>
      <c r="X19" s="82">
        <v>11</v>
      </c>
      <c r="Y19" s="82">
        <v>17</v>
      </c>
      <c r="Z19" s="82">
        <v>0.1</v>
      </c>
      <c r="AA19" s="82">
        <v>0</v>
      </c>
      <c r="AB19" s="82">
        <v>60</v>
      </c>
      <c r="AC19" s="82">
        <v>10</v>
      </c>
      <c r="AD19" s="82">
        <v>0.2</v>
      </c>
      <c r="AE19" s="82">
        <v>0.06</v>
      </c>
      <c r="AF19" s="82">
        <v>0.03</v>
      </c>
      <c r="AG19" s="82">
        <v>0.2</v>
      </c>
      <c r="AH19" s="82">
        <v>0.3</v>
      </c>
      <c r="AI19" s="82">
        <v>38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88</v>
      </c>
      <c r="CC19" s="79"/>
      <c r="CD19" s="79">
        <f>$I$19/$I$36*100</f>
        <v>3.0074074074074075</v>
      </c>
      <c r="CE19" s="83">
        <v>10</v>
      </c>
      <c r="CF19" s="83"/>
      <c r="CG19" s="83">
        <v>4</v>
      </c>
      <c r="CH19" s="83">
        <v>1</v>
      </c>
      <c r="CI19" s="83">
        <v>2.5</v>
      </c>
      <c r="CJ19" s="83">
        <v>200</v>
      </c>
      <c r="CK19" s="83">
        <v>82</v>
      </c>
      <c r="CL19" s="83">
        <v>141</v>
      </c>
      <c r="CM19" s="83">
        <v>46.8</v>
      </c>
      <c r="CN19" s="83">
        <v>46.8</v>
      </c>
      <c r="CO19" s="83">
        <v>46.8</v>
      </c>
      <c r="CP19" s="83">
        <v>0</v>
      </c>
      <c r="CQ19" s="83">
        <v>0</v>
      </c>
    </row>
    <row r="20" spans="1:96" x14ac:dyDescent="0.25">
      <c r="A20" s="21"/>
      <c r="B20" s="78" t="s">
        <v>111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4"/>
      <c r="CD20" s="24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</row>
    <row r="21" spans="1:96" s="25" customFormat="1" x14ac:dyDescent="0.25">
      <c r="A21" s="21" t="str">
        <f>"8/15"</f>
        <v>8/15</v>
      </c>
      <c r="B21" s="22" t="s">
        <v>102</v>
      </c>
      <c r="C21" s="23" t="str">
        <f>"20"</f>
        <v>20</v>
      </c>
      <c r="D21" s="23">
        <v>1.32</v>
      </c>
      <c r="E21" s="23">
        <v>0</v>
      </c>
      <c r="F21" s="23">
        <v>0.13</v>
      </c>
      <c r="G21" s="23">
        <v>0.13</v>
      </c>
      <c r="H21" s="23">
        <v>9.3800000000000008</v>
      </c>
      <c r="I21" s="23">
        <v>44.780199999999994</v>
      </c>
      <c r="J21" s="23">
        <v>0</v>
      </c>
      <c r="K21" s="23">
        <v>0</v>
      </c>
      <c r="L21" s="23">
        <v>0</v>
      </c>
      <c r="M21" s="23">
        <v>0</v>
      </c>
      <c r="N21" s="23">
        <v>0.22</v>
      </c>
      <c r="O21" s="23">
        <v>9.1199999999999992</v>
      </c>
      <c r="P21" s="23">
        <v>0.04</v>
      </c>
      <c r="Q21" s="23">
        <v>0</v>
      </c>
      <c r="R21" s="23">
        <v>0</v>
      </c>
      <c r="S21" s="23">
        <v>0</v>
      </c>
      <c r="T21" s="23">
        <v>0.36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16">
        <v>0</v>
      </c>
      <c r="AK21" s="16">
        <v>63.86</v>
      </c>
      <c r="AL21" s="16">
        <v>66.47</v>
      </c>
      <c r="AM21" s="16">
        <v>101.79</v>
      </c>
      <c r="AN21" s="16">
        <v>33.76</v>
      </c>
      <c r="AO21" s="16">
        <v>20.010000000000002</v>
      </c>
      <c r="AP21" s="16">
        <v>40.020000000000003</v>
      </c>
      <c r="AQ21" s="16">
        <v>15.14</v>
      </c>
      <c r="AR21" s="16">
        <v>72.38</v>
      </c>
      <c r="AS21" s="16">
        <v>44.89</v>
      </c>
      <c r="AT21" s="16">
        <v>62.64</v>
      </c>
      <c r="AU21" s="16">
        <v>51.68</v>
      </c>
      <c r="AV21" s="16">
        <v>27.14</v>
      </c>
      <c r="AW21" s="16">
        <v>48.02</v>
      </c>
      <c r="AX21" s="16">
        <v>401.59</v>
      </c>
      <c r="AY21" s="16">
        <v>0</v>
      </c>
      <c r="AZ21" s="16">
        <v>130.85</v>
      </c>
      <c r="BA21" s="16">
        <v>56.9</v>
      </c>
      <c r="BB21" s="16">
        <v>37.76</v>
      </c>
      <c r="BC21" s="16">
        <v>29.93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0.02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0.01</v>
      </c>
      <c r="BT21" s="16">
        <v>0</v>
      </c>
      <c r="BU21" s="16">
        <v>0</v>
      </c>
      <c r="BV21" s="16">
        <v>0.06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7.82</v>
      </c>
      <c r="CC21" s="24"/>
      <c r="CD21" s="24"/>
      <c r="CE21" s="16">
        <v>0</v>
      </c>
      <c r="CF21" s="16"/>
      <c r="CG21" s="16">
        <v>0</v>
      </c>
      <c r="CH21" s="16">
        <v>0</v>
      </c>
      <c r="CI21" s="16">
        <v>0</v>
      </c>
      <c r="CJ21" s="16">
        <v>2850</v>
      </c>
      <c r="CK21" s="16">
        <v>1098</v>
      </c>
      <c r="CL21" s="16">
        <v>1974</v>
      </c>
      <c r="CM21" s="16">
        <v>22.8</v>
      </c>
      <c r="CN21" s="16">
        <v>22.8</v>
      </c>
      <c r="CO21" s="16">
        <v>22.8</v>
      </c>
      <c r="CP21" s="16">
        <v>0</v>
      </c>
      <c r="CQ21" s="16">
        <v>0</v>
      </c>
      <c r="CR21" s="76"/>
    </row>
    <row r="22" spans="1:96" s="25" customFormat="1" x14ac:dyDescent="0.25">
      <c r="A22" s="21" t="str">
        <f>"8/16"</f>
        <v>8/16</v>
      </c>
      <c r="B22" s="22" t="s">
        <v>112</v>
      </c>
      <c r="C22" s="23" t="str">
        <f>"30"</f>
        <v>30</v>
      </c>
      <c r="D22" s="23">
        <v>1.98</v>
      </c>
      <c r="E22" s="23">
        <v>0</v>
      </c>
      <c r="F22" s="23">
        <v>0.36</v>
      </c>
      <c r="G22" s="23">
        <v>0.36</v>
      </c>
      <c r="H22" s="23">
        <v>12.51</v>
      </c>
      <c r="I22" s="23">
        <v>58.013999999999996</v>
      </c>
      <c r="J22" s="23">
        <v>0.06</v>
      </c>
      <c r="K22" s="23">
        <v>0</v>
      </c>
      <c r="L22" s="23">
        <v>0</v>
      </c>
      <c r="M22" s="23">
        <v>0</v>
      </c>
      <c r="N22" s="23">
        <v>0.36</v>
      </c>
      <c r="O22" s="23">
        <v>9.66</v>
      </c>
      <c r="P22" s="23">
        <v>2.4900000000000002</v>
      </c>
      <c r="Q22" s="23">
        <v>0</v>
      </c>
      <c r="R22" s="23">
        <v>0</v>
      </c>
      <c r="S22" s="23">
        <v>0.3</v>
      </c>
      <c r="T22" s="23">
        <v>0.75</v>
      </c>
      <c r="U22" s="23">
        <v>183</v>
      </c>
      <c r="V22" s="23">
        <v>73.5</v>
      </c>
      <c r="W22" s="23">
        <v>10.5</v>
      </c>
      <c r="X22" s="23">
        <v>14.1</v>
      </c>
      <c r="Y22" s="23">
        <v>47.4</v>
      </c>
      <c r="Z22" s="23">
        <v>1.17</v>
      </c>
      <c r="AA22" s="23">
        <v>0</v>
      </c>
      <c r="AB22" s="23">
        <v>1.5</v>
      </c>
      <c r="AC22" s="23">
        <v>0.3</v>
      </c>
      <c r="AD22" s="23">
        <v>0.42</v>
      </c>
      <c r="AE22" s="23">
        <v>0.05</v>
      </c>
      <c r="AF22" s="23">
        <v>0.02</v>
      </c>
      <c r="AG22" s="23">
        <v>0.21</v>
      </c>
      <c r="AH22" s="23">
        <v>0.6</v>
      </c>
      <c r="AI22" s="23">
        <v>0</v>
      </c>
      <c r="AJ22" s="16">
        <v>0</v>
      </c>
      <c r="AK22" s="16">
        <v>96.6</v>
      </c>
      <c r="AL22" s="16">
        <v>74.400000000000006</v>
      </c>
      <c r="AM22" s="16">
        <v>128.1</v>
      </c>
      <c r="AN22" s="16">
        <v>66.900000000000006</v>
      </c>
      <c r="AO22" s="16">
        <v>27.9</v>
      </c>
      <c r="AP22" s="16">
        <v>59.4</v>
      </c>
      <c r="AQ22" s="16">
        <v>24</v>
      </c>
      <c r="AR22" s="16">
        <v>111.3</v>
      </c>
      <c r="AS22" s="16">
        <v>89.1</v>
      </c>
      <c r="AT22" s="16">
        <v>87.3</v>
      </c>
      <c r="AU22" s="16">
        <v>139.19999999999999</v>
      </c>
      <c r="AV22" s="16">
        <v>37.200000000000003</v>
      </c>
      <c r="AW22" s="16">
        <v>93</v>
      </c>
      <c r="AX22" s="16">
        <v>467.7</v>
      </c>
      <c r="AY22" s="16">
        <v>0</v>
      </c>
      <c r="AZ22" s="16">
        <v>157.80000000000001</v>
      </c>
      <c r="BA22" s="16">
        <v>87.3</v>
      </c>
      <c r="BB22" s="16">
        <v>54</v>
      </c>
      <c r="BC22" s="16">
        <v>39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0.04</v>
      </c>
      <c r="BL22" s="16">
        <v>0</v>
      </c>
      <c r="BM22" s="16">
        <v>0</v>
      </c>
      <c r="BN22" s="16">
        <v>0.01</v>
      </c>
      <c r="BO22" s="16">
        <v>0</v>
      </c>
      <c r="BP22" s="16">
        <v>0</v>
      </c>
      <c r="BQ22" s="16">
        <v>0</v>
      </c>
      <c r="BR22" s="16">
        <v>0</v>
      </c>
      <c r="BS22" s="16">
        <v>0.03</v>
      </c>
      <c r="BT22" s="16">
        <v>0</v>
      </c>
      <c r="BU22" s="16">
        <v>0</v>
      </c>
      <c r="BV22" s="16">
        <v>0.14000000000000001</v>
      </c>
      <c r="BW22" s="16">
        <v>0.02</v>
      </c>
      <c r="BX22" s="16">
        <v>0</v>
      </c>
      <c r="BY22" s="16">
        <v>0</v>
      </c>
      <c r="BZ22" s="16">
        <v>0</v>
      </c>
      <c r="CA22" s="16">
        <v>0</v>
      </c>
      <c r="CB22" s="16">
        <v>14.1</v>
      </c>
      <c r="CC22" s="24"/>
      <c r="CD22" s="24"/>
      <c r="CE22" s="16">
        <v>0.25</v>
      </c>
      <c r="CF22" s="16"/>
      <c r="CG22" s="16">
        <v>15</v>
      </c>
      <c r="CH22" s="16">
        <v>15</v>
      </c>
      <c r="CI22" s="16">
        <v>15</v>
      </c>
      <c r="CJ22" s="16">
        <v>2850</v>
      </c>
      <c r="CK22" s="16">
        <v>1098</v>
      </c>
      <c r="CL22" s="16">
        <v>1974</v>
      </c>
      <c r="CM22" s="16">
        <v>28.5</v>
      </c>
      <c r="CN22" s="16">
        <v>23.7</v>
      </c>
      <c r="CO22" s="16">
        <v>26.1</v>
      </c>
      <c r="CP22" s="16">
        <v>0</v>
      </c>
      <c r="CQ22" s="16">
        <v>0</v>
      </c>
      <c r="CR22" s="76"/>
    </row>
    <row r="23" spans="1:96" s="25" customFormat="1" ht="31.5" x14ac:dyDescent="0.25">
      <c r="A23" s="21" t="str">
        <f>"14/2"</f>
        <v>14/2</v>
      </c>
      <c r="B23" s="22" t="s">
        <v>113</v>
      </c>
      <c r="C23" s="23" t="str">
        <f>"200"</f>
        <v>200</v>
      </c>
      <c r="D23" s="23">
        <v>2.69</v>
      </c>
      <c r="E23" s="23">
        <v>0</v>
      </c>
      <c r="F23" s="23">
        <v>4.3899999999999997</v>
      </c>
      <c r="G23" s="23">
        <v>4.99</v>
      </c>
      <c r="H23" s="23">
        <v>18.28</v>
      </c>
      <c r="I23" s="23">
        <v>121.01780599999999</v>
      </c>
      <c r="J23" s="23">
        <v>0.68</v>
      </c>
      <c r="K23" s="23">
        <v>2.6</v>
      </c>
      <c r="L23" s="23">
        <v>0</v>
      </c>
      <c r="M23" s="23">
        <v>0</v>
      </c>
      <c r="N23" s="23">
        <v>1.74</v>
      </c>
      <c r="O23" s="23">
        <v>14.57</v>
      </c>
      <c r="P23" s="23">
        <v>1.98</v>
      </c>
      <c r="Q23" s="23">
        <v>0</v>
      </c>
      <c r="R23" s="23">
        <v>0</v>
      </c>
      <c r="S23" s="23">
        <v>0.16</v>
      </c>
      <c r="T23" s="23">
        <v>1.45</v>
      </c>
      <c r="U23" s="23">
        <v>163.96</v>
      </c>
      <c r="V23" s="23">
        <v>361.48</v>
      </c>
      <c r="W23" s="23">
        <v>16.87</v>
      </c>
      <c r="X23" s="23">
        <v>27.57</v>
      </c>
      <c r="Y23" s="23">
        <v>73.900000000000006</v>
      </c>
      <c r="Z23" s="23">
        <v>0.98</v>
      </c>
      <c r="AA23" s="23">
        <v>0</v>
      </c>
      <c r="AB23" s="23">
        <v>777.6</v>
      </c>
      <c r="AC23" s="23">
        <v>161.80000000000001</v>
      </c>
      <c r="AD23" s="23">
        <v>2.0699999999999998</v>
      </c>
      <c r="AE23" s="23">
        <v>0.1</v>
      </c>
      <c r="AF23" s="23">
        <v>0.05</v>
      </c>
      <c r="AG23" s="23">
        <v>0.8</v>
      </c>
      <c r="AH23" s="23">
        <v>1.71</v>
      </c>
      <c r="AI23" s="23">
        <v>5.2</v>
      </c>
      <c r="AJ23" s="16">
        <v>0</v>
      </c>
      <c r="AK23" s="16">
        <v>70.69</v>
      </c>
      <c r="AL23" s="16">
        <v>70.09</v>
      </c>
      <c r="AM23" s="16">
        <v>110.47</v>
      </c>
      <c r="AN23" s="16">
        <v>84.08</v>
      </c>
      <c r="AO23" s="16">
        <v>22.11</v>
      </c>
      <c r="AP23" s="16">
        <v>64.45</v>
      </c>
      <c r="AQ23" s="16">
        <v>31.06</v>
      </c>
      <c r="AR23" s="16">
        <v>81.86</v>
      </c>
      <c r="AS23" s="16">
        <v>102.88</v>
      </c>
      <c r="AT23" s="16">
        <v>165.52</v>
      </c>
      <c r="AU23" s="16">
        <v>148.9</v>
      </c>
      <c r="AV23" s="16">
        <v>33.78</v>
      </c>
      <c r="AW23" s="16">
        <v>88.48</v>
      </c>
      <c r="AX23" s="16">
        <v>459.86</v>
      </c>
      <c r="AY23" s="16">
        <v>0</v>
      </c>
      <c r="AZ23" s="16">
        <v>89.11</v>
      </c>
      <c r="BA23" s="16">
        <v>85.39</v>
      </c>
      <c r="BB23" s="16">
        <v>64.52</v>
      </c>
      <c r="BC23" s="16">
        <v>34.18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0.36</v>
      </c>
      <c r="BL23" s="16">
        <v>0</v>
      </c>
      <c r="BM23" s="16">
        <v>0.16</v>
      </c>
      <c r="BN23" s="16">
        <v>0.01</v>
      </c>
      <c r="BO23" s="16">
        <v>0.02</v>
      </c>
      <c r="BP23" s="16">
        <v>0</v>
      </c>
      <c r="BQ23" s="16">
        <v>0</v>
      </c>
      <c r="BR23" s="16">
        <v>0</v>
      </c>
      <c r="BS23" s="16">
        <v>1.1299999999999999</v>
      </c>
      <c r="BT23" s="16">
        <v>0</v>
      </c>
      <c r="BU23" s="16">
        <v>0</v>
      </c>
      <c r="BV23" s="16">
        <v>2.7</v>
      </c>
      <c r="BW23" s="16">
        <v>0.01</v>
      </c>
      <c r="BX23" s="16">
        <v>0</v>
      </c>
      <c r="BY23" s="16">
        <v>0</v>
      </c>
      <c r="BZ23" s="16">
        <v>0</v>
      </c>
      <c r="CA23" s="16">
        <v>0</v>
      </c>
      <c r="CB23" s="16">
        <v>200.8</v>
      </c>
      <c r="CC23" s="24"/>
      <c r="CD23" s="24"/>
      <c r="CE23" s="16">
        <v>129.6</v>
      </c>
      <c r="CF23" s="16"/>
      <c r="CG23" s="16">
        <v>7.19</v>
      </c>
      <c r="CH23" s="16">
        <v>4.4000000000000004</v>
      </c>
      <c r="CI23" s="16">
        <v>5.8</v>
      </c>
      <c r="CJ23" s="16">
        <v>317.26</v>
      </c>
      <c r="CK23" s="16">
        <v>173.82</v>
      </c>
      <c r="CL23" s="16">
        <v>245.54</v>
      </c>
      <c r="CM23" s="16">
        <v>13.11</v>
      </c>
      <c r="CN23" s="16">
        <v>6.07</v>
      </c>
      <c r="CO23" s="16">
        <v>9.69</v>
      </c>
      <c r="CP23" s="16">
        <v>0</v>
      </c>
      <c r="CQ23" s="16">
        <v>0.4</v>
      </c>
      <c r="CR23" s="76"/>
    </row>
    <row r="24" spans="1:96" s="25" customFormat="1" ht="31.5" x14ac:dyDescent="0.25">
      <c r="A24" s="21" t="str">
        <f>"36/3"</f>
        <v>36/3</v>
      </c>
      <c r="B24" s="22" t="s">
        <v>114</v>
      </c>
      <c r="C24" s="23" t="str">
        <f>"200"</f>
        <v>200</v>
      </c>
      <c r="D24" s="23">
        <v>3.78</v>
      </c>
      <c r="E24" s="23">
        <v>0</v>
      </c>
      <c r="F24" s="23">
        <v>4.84</v>
      </c>
      <c r="G24" s="23">
        <v>5.5</v>
      </c>
      <c r="H24" s="23">
        <v>23.85</v>
      </c>
      <c r="I24" s="23">
        <v>147.288175</v>
      </c>
      <c r="J24" s="23">
        <v>0.71</v>
      </c>
      <c r="K24" s="23">
        <v>3.25</v>
      </c>
      <c r="L24" s="23">
        <v>0</v>
      </c>
      <c r="M24" s="23">
        <v>0</v>
      </c>
      <c r="N24" s="23">
        <v>5.03</v>
      </c>
      <c r="O24" s="23">
        <v>14.72</v>
      </c>
      <c r="P24" s="23">
        <v>4.0999999999999996</v>
      </c>
      <c r="Q24" s="23">
        <v>0</v>
      </c>
      <c r="R24" s="23">
        <v>0</v>
      </c>
      <c r="S24" s="23">
        <v>0.33</v>
      </c>
      <c r="T24" s="23">
        <v>2.38</v>
      </c>
      <c r="U24" s="23">
        <v>368.9</v>
      </c>
      <c r="V24" s="23">
        <v>498.69</v>
      </c>
      <c r="W24" s="23">
        <v>27.62</v>
      </c>
      <c r="X24" s="23">
        <v>38.9</v>
      </c>
      <c r="Y24" s="23">
        <v>87.8</v>
      </c>
      <c r="Z24" s="23">
        <v>1.2</v>
      </c>
      <c r="AA24" s="23">
        <v>0</v>
      </c>
      <c r="AB24" s="23">
        <v>4440</v>
      </c>
      <c r="AC24" s="23">
        <v>924.75</v>
      </c>
      <c r="AD24" s="23">
        <v>2.62</v>
      </c>
      <c r="AE24" s="23">
        <v>0.13</v>
      </c>
      <c r="AF24" s="23">
        <v>0.09</v>
      </c>
      <c r="AG24" s="23">
        <v>1.44</v>
      </c>
      <c r="AH24" s="23">
        <v>2.58</v>
      </c>
      <c r="AI24" s="23">
        <v>8.6999999999999993</v>
      </c>
      <c r="AJ24" s="16">
        <v>0</v>
      </c>
      <c r="AK24" s="16">
        <v>125.63</v>
      </c>
      <c r="AL24" s="16">
        <v>122.44</v>
      </c>
      <c r="AM24" s="16">
        <v>189.03</v>
      </c>
      <c r="AN24" s="16">
        <v>167.41</v>
      </c>
      <c r="AO24" s="16">
        <v>30.74</v>
      </c>
      <c r="AP24" s="16">
        <v>119.8</v>
      </c>
      <c r="AQ24" s="16">
        <v>37.409999999999997</v>
      </c>
      <c r="AR24" s="16">
        <v>120.51</v>
      </c>
      <c r="AS24" s="16">
        <v>135.91999999999999</v>
      </c>
      <c r="AT24" s="16">
        <v>294.02999999999997</v>
      </c>
      <c r="AU24" s="16">
        <v>321.25</v>
      </c>
      <c r="AV24" s="16">
        <v>52.26</v>
      </c>
      <c r="AW24" s="16">
        <v>125.3</v>
      </c>
      <c r="AX24" s="16">
        <v>547.32000000000005</v>
      </c>
      <c r="AY24" s="16">
        <v>0</v>
      </c>
      <c r="AZ24" s="16">
        <v>144.15</v>
      </c>
      <c r="BA24" s="16">
        <v>125.44</v>
      </c>
      <c r="BB24" s="16">
        <v>82.81</v>
      </c>
      <c r="BC24" s="16">
        <v>35.909999999999997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0.33</v>
      </c>
      <c r="BL24" s="16">
        <v>0</v>
      </c>
      <c r="BM24" s="16">
        <v>0.19</v>
      </c>
      <c r="BN24" s="16">
        <v>0.01</v>
      </c>
      <c r="BO24" s="16">
        <v>0.03</v>
      </c>
      <c r="BP24" s="16">
        <v>0</v>
      </c>
      <c r="BQ24" s="16">
        <v>0</v>
      </c>
      <c r="BR24" s="16">
        <v>0</v>
      </c>
      <c r="BS24" s="16">
        <v>1.1499999999999999</v>
      </c>
      <c r="BT24" s="16">
        <v>0</v>
      </c>
      <c r="BU24" s="16">
        <v>0</v>
      </c>
      <c r="BV24" s="16">
        <v>3.04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187.01</v>
      </c>
      <c r="CC24" s="24"/>
      <c r="CD24" s="24"/>
      <c r="CE24" s="16">
        <v>740</v>
      </c>
      <c r="CF24" s="16"/>
      <c r="CG24" s="16">
        <v>8.9</v>
      </c>
      <c r="CH24" s="16">
        <v>5.09</v>
      </c>
      <c r="CI24" s="16">
        <v>7</v>
      </c>
      <c r="CJ24" s="16">
        <v>341</v>
      </c>
      <c r="CK24" s="16">
        <v>146</v>
      </c>
      <c r="CL24" s="16">
        <v>243.5</v>
      </c>
      <c r="CM24" s="16">
        <v>6.34</v>
      </c>
      <c r="CN24" s="16">
        <v>2.57</v>
      </c>
      <c r="CO24" s="16">
        <v>4.47</v>
      </c>
      <c r="CP24" s="16">
        <v>0</v>
      </c>
      <c r="CQ24" s="16">
        <v>0.5</v>
      </c>
      <c r="CR24" s="76"/>
    </row>
    <row r="25" spans="1:96" s="25" customFormat="1" ht="31.5" x14ac:dyDescent="0.25">
      <c r="A25" s="21" t="str">
        <f>"12/7"</f>
        <v>12/7</v>
      </c>
      <c r="B25" s="22" t="s">
        <v>115</v>
      </c>
      <c r="C25" s="23" t="str">
        <f>"100"</f>
        <v>100</v>
      </c>
      <c r="D25" s="23">
        <v>16.45</v>
      </c>
      <c r="E25" s="23">
        <v>15.37</v>
      </c>
      <c r="F25" s="23">
        <v>5.28</v>
      </c>
      <c r="G25" s="23">
        <v>0.12</v>
      </c>
      <c r="H25" s="23">
        <v>7.08</v>
      </c>
      <c r="I25" s="23">
        <v>142.17761999999999</v>
      </c>
      <c r="J25" s="23">
        <v>1.01</v>
      </c>
      <c r="K25" s="23">
        <v>0</v>
      </c>
      <c r="L25" s="23">
        <v>0</v>
      </c>
      <c r="M25" s="23">
        <v>0</v>
      </c>
      <c r="N25" s="23">
        <v>0.21</v>
      </c>
      <c r="O25" s="23">
        <v>6.84</v>
      </c>
      <c r="P25" s="23">
        <v>0.03</v>
      </c>
      <c r="Q25" s="23">
        <v>0</v>
      </c>
      <c r="R25" s="23">
        <v>0</v>
      </c>
      <c r="S25" s="23">
        <v>0</v>
      </c>
      <c r="T25" s="23">
        <v>1.73</v>
      </c>
      <c r="U25" s="23">
        <v>211.23</v>
      </c>
      <c r="V25" s="23">
        <v>195.09</v>
      </c>
      <c r="W25" s="23">
        <v>20.100000000000001</v>
      </c>
      <c r="X25" s="23">
        <v>22.67</v>
      </c>
      <c r="Y25" s="23">
        <v>155.97</v>
      </c>
      <c r="Z25" s="23">
        <v>0.61</v>
      </c>
      <c r="AA25" s="23">
        <v>38.25</v>
      </c>
      <c r="AB25" s="23">
        <v>3.78</v>
      </c>
      <c r="AC25" s="23">
        <v>38.880000000000003</v>
      </c>
      <c r="AD25" s="23">
        <v>1.1599999999999999</v>
      </c>
      <c r="AE25" s="23">
        <v>0.14000000000000001</v>
      </c>
      <c r="AF25" s="23">
        <v>0.14000000000000001</v>
      </c>
      <c r="AG25" s="23">
        <v>3.25</v>
      </c>
      <c r="AH25" s="23">
        <v>6.3</v>
      </c>
      <c r="AI25" s="23">
        <v>0.68</v>
      </c>
      <c r="AJ25" s="16">
        <v>0</v>
      </c>
      <c r="AK25" s="16">
        <v>974.16</v>
      </c>
      <c r="AL25" s="16">
        <v>757.78</v>
      </c>
      <c r="AM25" s="16">
        <v>1367.86</v>
      </c>
      <c r="AN25" s="16">
        <v>1518.09</v>
      </c>
      <c r="AO25" s="16">
        <v>430.08</v>
      </c>
      <c r="AP25" s="16">
        <v>874.41</v>
      </c>
      <c r="AQ25" s="16">
        <v>177.79</v>
      </c>
      <c r="AR25" s="16">
        <v>98.3</v>
      </c>
      <c r="AS25" s="16">
        <v>79.260000000000005</v>
      </c>
      <c r="AT25" s="16">
        <v>98.4</v>
      </c>
      <c r="AU25" s="16">
        <v>115.88</v>
      </c>
      <c r="AV25" s="16">
        <v>667.44</v>
      </c>
      <c r="AW25" s="16">
        <v>64.23</v>
      </c>
      <c r="AX25" s="16">
        <v>435</v>
      </c>
      <c r="AY25" s="16">
        <v>0.84</v>
      </c>
      <c r="AZ25" s="16">
        <v>130.86000000000001</v>
      </c>
      <c r="BA25" s="16">
        <v>102.14</v>
      </c>
      <c r="BB25" s="16">
        <v>59.84</v>
      </c>
      <c r="BC25" s="16">
        <v>42.19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0.02</v>
      </c>
      <c r="BL25" s="16">
        <v>0</v>
      </c>
      <c r="BM25" s="16">
        <v>0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0.01</v>
      </c>
      <c r="BT25" s="16">
        <v>0</v>
      </c>
      <c r="BU25" s="16">
        <v>0</v>
      </c>
      <c r="BV25" s="16">
        <v>0.05</v>
      </c>
      <c r="BW25" s="16">
        <v>0</v>
      </c>
      <c r="BX25" s="16">
        <v>0</v>
      </c>
      <c r="BY25" s="16">
        <v>0</v>
      </c>
      <c r="BZ25" s="16">
        <v>0</v>
      </c>
      <c r="CA25" s="16">
        <v>0</v>
      </c>
      <c r="CB25" s="16">
        <v>84.38</v>
      </c>
      <c r="CC25" s="24"/>
      <c r="CD25" s="24"/>
      <c r="CE25" s="16">
        <v>38.880000000000003</v>
      </c>
      <c r="CF25" s="16"/>
      <c r="CG25" s="16">
        <v>80.349999999999994</v>
      </c>
      <c r="CH25" s="16">
        <v>15.72</v>
      </c>
      <c r="CI25" s="16">
        <v>48.04</v>
      </c>
      <c r="CJ25" s="16">
        <v>901.97</v>
      </c>
      <c r="CK25" s="16">
        <v>347.63</v>
      </c>
      <c r="CL25" s="16">
        <v>624.79999999999995</v>
      </c>
      <c r="CM25" s="16">
        <v>11.56</v>
      </c>
      <c r="CN25" s="16">
        <v>7.39</v>
      </c>
      <c r="CO25" s="16">
        <v>9.4700000000000006</v>
      </c>
      <c r="CP25" s="16">
        <v>0</v>
      </c>
      <c r="CQ25" s="16">
        <v>0.5</v>
      </c>
      <c r="CR25" s="76"/>
    </row>
    <row r="26" spans="1:96" s="25" customFormat="1" ht="31.5" x14ac:dyDescent="0.25">
      <c r="A26" s="21" t="str">
        <f>"3/10"</f>
        <v>3/10</v>
      </c>
      <c r="B26" s="22" t="s">
        <v>116</v>
      </c>
      <c r="C26" s="23" t="str">
        <f>"200"</f>
        <v>200</v>
      </c>
      <c r="D26" s="23">
        <v>0.35</v>
      </c>
      <c r="E26" s="23">
        <v>0</v>
      </c>
      <c r="F26" s="23">
        <v>0.35</v>
      </c>
      <c r="G26" s="23">
        <v>0.35</v>
      </c>
      <c r="H26" s="23">
        <v>15.05</v>
      </c>
      <c r="I26" s="23">
        <v>61.375960000000006</v>
      </c>
      <c r="J26" s="23">
        <v>0.09</v>
      </c>
      <c r="K26" s="23">
        <v>0</v>
      </c>
      <c r="L26" s="23">
        <v>0</v>
      </c>
      <c r="M26" s="23">
        <v>0</v>
      </c>
      <c r="N26" s="23">
        <v>12.83</v>
      </c>
      <c r="O26" s="23">
        <v>0.68</v>
      </c>
      <c r="P26" s="23">
        <v>1.54</v>
      </c>
      <c r="Q26" s="23">
        <v>0</v>
      </c>
      <c r="R26" s="23">
        <v>0</v>
      </c>
      <c r="S26" s="23">
        <v>0.72</v>
      </c>
      <c r="T26" s="23">
        <v>0.46</v>
      </c>
      <c r="U26" s="23">
        <v>23.22</v>
      </c>
      <c r="V26" s="23">
        <v>247.85</v>
      </c>
      <c r="W26" s="23">
        <v>14.11</v>
      </c>
      <c r="X26" s="23">
        <v>7.7</v>
      </c>
      <c r="Y26" s="23">
        <v>9.2100000000000009</v>
      </c>
      <c r="Z26" s="23">
        <v>1.94</v>
      </c>
      <c r="AA26" s="23">
        <v>0</v>
      </c>
      <c r="AB26" s="23">
        <v>24.3</v>
      </c>
      <c r="AC26" s="23">
        <v>4.5</v>
      </c>
      <c r="AD26" s="23">
        <v>0.18</v>
      </c>
      <c r="AE26" s="23">
        <v>0.02</v>
      </c>
      <c r="AF26" s="23">
        <v>0.02</v>
      </c>
      <c r="AG26" s="23">
        <v>0.23</v>
      </c>
      <c r="AH26" s="23">
        <v>0.36</v>
      </c>
      <c r="AI26" s="23">
        <v>3.6</v>
      </c>
      <c r="AJ26" s="16">
        <v>0</v>
      </c>
      <c r="AK26" s="16">
        <v>10.58</v>
      </c>
      <c r="AL26" s="16">
        <v>11.47</v>
      </c>
      <c r="AM26" s="16">
        <v>16.760000000000002</v>
      </c>
      <c r="AN26" s="16">
        <v>15.88</v>
      </c>
      <c r="AO26" s="16">
        <v>2.65</v>
      </c>
      <c r="AP26" s="16">
        <v>9.6999999999999993</v>
      </c>
      <c r="AQ26" s="16">
        <v>2.65</v>
      </c>
      <c r="AR26" s="16">
        <v>7.94</v>
      </c>
      <c r="AS26" s="16">
        <v>14.99</v>
      </c>
      <c r="AT26" s="16">
        <v>8.82</v>
      </c>
      <c r="AU26" s="16">
        <v>68.8</v>
      </c>
      <c r="AV26" s="16">
        <v>6.17</v>
      </c>
      <c r="AW26" s="16">
        <v>12.35</v>
      </c>
      <c r="AX26" s="16">
        <v>37.04</v>
      </c>
      <c r="AY26" s="16">
        <v>0</v>
      </c>
      <c r="AZ26" s="16">
        <v>11.47</v>
      </c>
      <c r="BA26" s="16">
        <v>14.11</v>
      </c>
      <c r="BB26" s="16">
        <v>5.29</v>
      </c>
      <c r="BC26" s="16">
        <v>4.41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287.68</v>
      </c>
      <c r="CC26" s="24"/>
      <c r="CD26" s="24"/>
      <c r="CE26" s="16">
        <v>4.05</v>
      </c>
      <c r="CF26" s="16"/>
      <c r="CG26" s="16">
        <v>1.83</v>
      </c>
      <c r="CH26" s="16">
        <v>1.83</v>
      </c>
      <c r="CI26" s="16">
        <v>1.83</v>
      </c>
      <c r="CJ26" s="16">
        <v>179.25</v>
      </c>
      <c r="CK26" s="16">
        <v>95.16</v>
      </c>
      <c r="CL26" s="16">
        <v>137.21</v>
      </c>
      <c r="CM26" s="16">
        <v>26.49</v>
      </c>
      <c r="CN26" s="16">
        <v>20.82</v>
      </c>
      <c r="CO26" s="16">
        <v>23.66</v>
      </c>
      <c r="CP26" s="16">
        <v>5</v>
      </c>
      <c r="CQ26" s="16">
        <v>0</v>
      </c>
      <c r="CR26" s="76"/>
    </row>
    <row r="27" spans="1:96" s="16" customFormat="1" ht="94.5" x14ac:dyDescent="0.25">
      <c r="A27" s="21" t="str">
        <f>"6/1"</f>
        <v>6/1</v>
      </c>
      <c r="B27" s="22" t="s">
        <v>117</v>
      </c>
      <c r="C27" s="23" t="str">
        <f>"60"</f>
        <v>60</v>
      </c>
      <c r="D27" s="23">
        <v>0.92</v>
      </c>
      <c r="E27" s="23">
        <v>0</v>
      </c>
      <c r="F27" s="23">
        <v>3.58</v>
      </c>
      <c r="G27" s="23">
        <v>3.58</v>
      </c>
      <c r="H27" s="23">
        <v>5.59</v>
      </c>
      <c r="I27" s="23">
        <v>55.615097999999996</v>
      </c>
      <c r="J27" s="23">
        <v>0.45</v>
      </c>
      <c r="K27" s="23">
        <v>2.34</v>
      </c>
      <c r="L27" s="23">
        <v>0</v>
      </c>
      <c r="M27" s="23">
        <v>0</v>
      </c>
      <c r="N27" s="23">
        <v>4.42</v>
      </c>
      <c r="O27" s="23">
        <v>0.06</v>
      </c>
      <c r="P27" s="23">
        <v>1.1100000000000001</v>
      </c>
      <c r="Q27" s="23">
        <v>0</v>
      </c>
      <c r="R27" s="23">
        <v>0</v>
      </c>
      <c r="S27" s="23">
        <v>0.16</v>
      </c>
      <c r="T27" s="23">
        <v>0.7</v>
      </c>
      <c r="U27" s="23">
        <v>121.53</v>
      </c>
      <c r="V27" s="23">
        <v>151.19999999999999</v>
      </c>
      <c r="W27" s="23">
        <v>24.84</v>
      </c>
      <c r="X27" s="23">
        <v>10.7</v>
      </c>
      <c r="Y27" s="23">
        <v>19.14</v>
      </c>
      <c r="Z27" s="23">
        <v>0.34</v>
      </c>
      <c r="AA27" s="23">
        <v>0</v>
      </c>
      <c r="AB27" s="23">
        <v>1137.78</v>
      </c>
      <c r="AC27" s="23">
        <v>193.35</v>
      </c>
      <c r="AD27" s="23">
        <v>1.67</v>
      </c>
      <c r="AE27" s="23">
        <v>0.02</v>
      </c>
      <c r="AF27" s="23">
        <v>0.02</v>
      </c>
      <c r="AG27" s="23">
        <v>0.4</v>
      </c>
      <c r="AH27" s="23">
        <v>0.51</v>
      </c>
      <c r="AI27" s="23">
        <v>20.32</v>
      </c>
      <c r="AJ27" s="16">
        <v>0</v>
      </c>
      <c r="AK27" s="16">
        <v>29.62</v>
      </c>
      <c r="AL27" s="16">
        <v>25.34</v>
      </c>
      <c r="AM27" s="16">
        <v>32.36</v>
      </c>
      <c r="AN27" s="16">
        <v>30.48</v>
      </c>
      <c r="AO27" s="16">
        <v>10.55</v>
      </c>
      <c r="AP27" s="16">
        <v>22.86</v>
      </c>
      <c r="AQ27" s="16">
        <v>5.16</v>
      </c>
      <c r="AR27" s="16">
        <v>27.61</v>
      </c>
      <c r="AS27" s="16">
        <v>35.83</v>
      </c>
      <c r="AT27" s="16">
        <v>41.34</v>
      </c>
      <c r="AU27" s="16">
        <v>88.55</v>
      </c>
      <c r="AV27" s="16">
        <v>13.67</v>
      </c>
      <c r="AW27" s="16">
        <v>23.46</v>
      </c>
      <c r="AX27" s="16">
        <v>143.38</v>
      </c>
      <c r="AY27" s="16">
        <v>0</v>
      </c>
      <c r="AZ27" s="16">
        <v>28.84</v>
      </c>
      <c r="BA27" s="16">
        <v>29.12</v>
      </c>
      <c r="BB27" s="16">
        <v>23.74</v>
      </c>
      <c r="BC27" s="16">
        <v>9.9499999999999993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0.22</v>
      </c>
      <c r="BL27" s="16">
        <v>0</v>
      </c>
      <c r="BM27" s="16">
        <v>0.14000000000000001</v>
      </c>
      <c r="BN27" s="16">
        <v>0.01</v>
      </c>
      <c r="BO27" s="16">
        <v>0.02</v>
      </c>
      <c r="BP27" s="16">
        <v>0</v>
      </c>
      <c r="BQ27" s="16">
        <v>0</v>
      </c>
      <c r="BR27" s="16">
        <v>0</v>
      </c>
      <c r="BS27" s="16">
        <v>0.84</v>
      </c>
      <c r="BT27" s="16">
        <v>0</v>
      </c>
      <c r="BU27" s="16">
        <v>0</v>
      </c>
      <c r="BV27" s="16">
        <v>2.08</v>
      </c>
      <c r="BW27" s="16">
        <v>0</v>
      </c>
      <c r="BX27" s="16">
        <v>0</v>
      </c>
      <c r="BY27" s="16">
        <v>0</v>
      </c>
      <c r="BZ27" s="16">
        <v>0</v>
      </c>
      <c r="CA27" s="16">
        <v>0</v>
      </c>
      <c r="CB27" s="16">
        <v>49.13</v>
      </c>
      <c r="CC27" s="24"/>
      <c r="CD27" s="24"/>
      <c r="CE27" s="16">
        <v>189.63</v>
      </c>
      <c r="CG27" s="16">
        <v>16.260000000000002</v>
      </c>
      <c r="CH27" s="16">
        <v>7.45</v>
      </c>
      <c r="CI27" s="16">
        <v>11.85</v>
      </c>
      <c r="CJ27" s="16">
        <v>487.6</v>
      </c>
      <c r="CK27" s="16">
        <v>116.75</v>
      </c>
      <c r="CL27" s="16">
        <v>302.18</v>
      </c>
      <c r="CM27" s="16">
        <v>7.83</v>
      </c>
      <c r="CN27" s="16">
        <v>7.39</v>
      </c>
      <c r="CO27" s="16">
        <v>7.61</v>
      </c>
      <c r="CP27" s="16">
        <v>1.8</v>
      </c>
      <c r="CQ27" s="16">
        <v>0.3</v>
      </c>
      <c r="CR27" s="77"/>
    </row>
    <row r="28" spans="1:96" s="26" customFormat="1" x14ac:dyDescent="0.25">
      <c r="A28" s="80"/>
      <c r="B28" s="81" t="s">
        <v>118</v>
      </c>
      <c r="C28" s="82"/>
      <c r="D28" s="82">
        <v>27.49</v>
      </c>
      <c r="E28" s="82">
        <v>15.37</v>
      </c>
      <c r="F28" s="82">
        <v>18.920000000000002</v>
      </c>
      <c r="G28" s="82">
        <v>15.03</v>
      </c>
      <c r="H28" s="82">
        <v>91.74</v>
      </c>
      <c r="I28" s="82">
        <v>630.27</v>
      </c>
      <c r="J28" s="82">
        <v>3</v>
      </c>
      <c r="K28" s="82">
        <v>8.19</v>
      </c>
      <c r="L28" s="82">
        <v>0</v>
      </c>
      <c r="M28" s="82">
        <v>0</v>
      </c>
      <c r="N28" s="82">
        <v>24.8</v>
      </c>
      <c r="O28" s="82">
        <v>55.65</v>
      </c>
      <c r="P28" s="82">
        <v>11.29</v>
      </c>
      <c r="Q28" s="82">
        <v>0</v>
      </c>
      <c r="R28" s="82">
        <v>0</v>
      </c>
      <c r="S28" s="82">
        <v>1.67</v>
      </c>
      <c r="T28" s="82">
        <v>7.83</v>
      </c>
      <c r="U28" s="82">
        <v>1071.8399999999999</v>
      </c>
      <c r="V28" s="82">
        <v>1527.8</v>
      </c>
      <c r="W28" s="82">
        <v>114.05</v>
      </c>
      <c r="X28" s="82">
        <v>121.62</v>
      </c>
      <c r="Y28" s="82">
        <v>393.42</v>
      </c>
      <c r="Z28" s="82">
        <v>6.24</v>
      </c>
      <c r="AA28" s="82">
        <v>38.25</v>
      </c>
      <c r="AB28" s="82">
        <v>6384.96</v>
      </c>
      <c r="AC28" s="82">
        <v>1323.58</v>
      </c>
      <c r="AD28" s="82">
        <v>8.1199999999999992</v>
      </c>
      <c r="AE28" s="82">
        <v>0.46</v>
      </c>
      <c r="AF28" s="82">
        <v>0.34</v>
      </c>
      <c r="AG28" s="82">
        <v>6.34</v>
      </c>
      <c r="AH28" s="82">
        <v>12.07</v>
      </c>
      <c r="AI28" s="82">
        <v>38.49</v>
      </c>
      <c r="AJ28" s="83">
        <v>0</v>
      </c>
      <c r="AK28" s="83">
        <v>1371.15</v>
      </c>
      <c r="AL28" s="83">
        <v>1127.98</v>
      </c>
      <c r="AM28" s="83">
        <v>1946.38</v>
      </c>
      <c r="AN28" s="83">
        <v>1916.59</v>
      </c>
      <c r="AO28" s="83">
        <v>544.03</v>
      </c>
      <c r="AP28" s="83">
        <v>1190.6400000000001</v>
      </c>
      <c r="AQ28" s="83">
        <v>293.20999999999998</v>
      </c>
      <c r="AR28" s="83">
        <v>519.9</v>
      </c>
      <c r="AS28" s="83">
        <v>502.87</v>
      </c>
      <c r="AT28" s="83">
        <v>758.06</v>
      </c>
      <c r="AU28" s="83">
        <v>934.25</v>
      </c>
      <c r="AV28" s="83">
        <v>837.66</v>
      </c>
      <c r="AW28" s="83">
        <v>454.83</v>
      </c>
      <c r="AX28" s="83">
        <v>2491.9</v>
      </c>
      <c r="AY28" s="83">
        <v>0.84</v>
      </c>
      <c r="AZ28" s="83">
        <v>693.08</v>
      </c>
      <c r="BA28" s="83">
        <v>500.41</v>
      </c>
      <c r="BB28" s="83">
        <v>327.97</v>
      </c>
      <c r="BC28" s="83">
        <v>195.56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0.97</v>
      </c>
      <c r="BL28" s="83">
        <v>0</v>
      </c>
      <c r="BM28" s="83">
        <v>0.5</v>
      </c>
      <c r="BN28" s="83">
        <v>0.04</v>
      </c>
      <c r="BO28" s="83">
        <v>0.08</v>
      </c>
      <c r="BP28" s="83">
        <v>0</v>
      </c>
      <c r="BQ28" s="83">
        <v>0</v>
      </c>
      <c r="BR28" s="83">
        <v>0.01</v>
      </c>
      <c r="BS28" s="83">
        <v>3.18</v>
      </c>
      <c r="BT28" s="83">
        <v>0</v>
      </c>
      <c r="BU28" s="83">
        <v>0</v>
      </c>
      <c r="BV28" s="83">
        <v>8.06</v>
      </c>
      <c r="BW28" s="83">
        <v>0.04</v>
      </c>
      <c r="BX28" s="83">
        <v>0</v>
      </c>
      <c r="BY28" s="83">
        <v>0</v>
      </c>
      <c r="BZ28" s="83">
        <v>0</v>
      </c>
      <c r="CA28" s="83">
        <v>0</v>
      </c>
      <c r="CB28" s="83">
        <v>830.93</v>
      </c>
      <c r="CC28" s="79"/>
      <c r="CD28" s="79">
        <f>$I$28/$I$36*100</f>
        <v>46.686666666666667</v>
      </c>
      <c r="CE28" s="83">
        <v>1102.4100000000001</v>
      </c>
      <c r="CF28" s="83"/>
      <c r="CG28" s="83">
        <v>129.54</v>
      </c>
      <c r="CH28" s="83">
        <v>49.49</v>
      </c>
      <c r="CI28" s="83">
        <v>89.51</v>
      </c>
      <c r="CJ28" s="83">
        <v>7927.08</v>
      </c>
      <c r="CK28" s="83">
        <v>3075.36</v>
      </c>
      <c r="CL28" s="83">
        <v>5501.22</v>
      </c>
      <c r="CM28" s="83">
        <v>116.62</v>
      </c>
      <c r="CN28" s="83">
        <v>90.74</v>
      </c>
      <c r="CO28" s="83">
        <v>103.8</v>
      </c>
      <c r="CP28" s="83">
        <v>6.8</v>
      </c>
      <c r="CQ28" s="83">
        <v>1.7</v>
      </c>
    </row>
    <row r="29" spans="1:96" x14ac:dyDescent="0.25">
      <c r="A29" s="21"/>
      <c r="B29" s="78" t="s">
        <v>119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4"/>
      <c r="CD29" s="24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  <row r="30" spans="1:96" s="25" customFormat="1" x14ac:dyDescent="0.25">
      <c r="A30" s="21" t="str">
        <f>"8/15"</f>
        <v>8/15</v>
      </c>
      <c r="B30" s="22" t="s">
        <v>102</v>
      </c>
      <c r="C30" s="23" t="str">
        <f>"20"</f>
        <v>20</v>
      </c>
      <c r="D30" s="23">
        <v>1.32</v>
      </c>
      <c r="E30" s="23">
        <v>0</v>
      </c>
      <c r="F30" s="23">
        <v>0.13</v>
      </c>
      <c r="G30" s="23">
        <v>0.13</v>
      </c>
      <c r="H30" s="23">
        <v>9.3800000000000008</v>
      </c>
      <c r="I30" s="23">
        <v>44.780199999999994</v>
      </c>
      <c r="J30" s="23">
        <v>0</v>
      </c>
      <c r="K30" s="23">
        <v>0</v>
      </c>
      <c r="L30" s="23">
        <v>0</v>
      </c>
      <c r="M30" s="23">
        <v>0</v>
      </c>
      <c r="N30" s="23">
        <v>0.22</v>
      </c>
      <c r="O30" s="23">
        <v>9.1199999999999992</v>
      </c>
      <c r="P30" s="23">
        <v>0.04</v>
      </c>
      <c r="Q30" s="23">
        <v>0</v>
      </c>
      <c r="R30" s="23">
        <v>0</v>
      </c>
      <c r="S30" s="23">
        <v>0</v>
      </c>
      <c r="T30" s="23">
        <v>0.36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16">
        <v>0</v>
      </c>
      <c r="AK30" s="16">
        <v>63.86</v>
      </c>
      <c r="AL30" s="16">
        <v>66.47</v>
      </c>
      <c r="AM30" s="16">
        <v>101.79</v>
      </c>
      <c r="AN30" s="16">
        <v>33.76</v>
      </c>
      <c r="AO30" s="16">
        <v>20.010000000000002</v>
      </c>
      <c r="AP30" s="16">
        <v>40.020000000000003</v>
      </c>
      <c r="AQ30" s="16">
        <v>15.14</v>
      </c>
      <c r="AR30" s="16">
        <v>72.38</v>
      </c>
      <c r="AS30" s="16">
        <v>44.89</v>
      </c>
      <c r="AT30" s="16">
        <v>62.64</v>
      </c>
      <c r="AU30" s="16">
        <v>51.68</v>
      </c>
      <c r="AV30" s="16">
        <v>27.14</v>
      </c>
      <c r="AW30" s="16">
        <v>48.02</v>
      </c>
      <c r="AX30" s="16">
        <v>401.59</v>
      </c>
      <c r="AY30" s="16">
        <v>0</v>
      </c>
      <c r="AZ30" s="16">
        <v>130.85</v>
      </c>
      <c r="BA30" s="16">
        <v>56.9</v>
      </c>
      <c r="BB30" s="16">
        <v>37.76</v>
      </c>
      <c r="BC30" s="16">
        <v>29.93</v>
      </c>
      <c r="BD30" s="16">
        <v>0</v>
      </c>
      <c r="BE30" s="16">
        <v>0</v>
      </c>
      <c r="BF30" s="16"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v>0.02</v>
      </c>
      <c r="BL30" s="16">
        <v>0</v>
      </c>
      <c r="BM30" s="16">
        <v>0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0.01</v>
      </c>
      <c r="BT30" s="16">
        <v>0</v>
      </c>
      <c r="BU30" s="16">
        <v>0</v>
      </c>
      <c r="BV30" s="16">
        <v>0.06</v>
      </c>
      <c r="BW30" s="16">
        <v>0</v>
      </c>
      <c r="BX30" s="16">
        <v>0</v>
      </c>
      <c r="BY30" s="16">
        <v>0</v>
      </c>
      <c r="BZ30" s="16">
        <v>0</v>
      </c>
      <c r="CA30" s="16">
        <v>0</v>
      </c>
      <c r="CB30" s="16">
        <v>7.82</v>
      </c>
      <c r="CC30" s="24"/>
      <c r="CD30" s="24"/>
      <c r="CE30" s="16">
        <v>0</v>
      </c>
      <c r="CF30" s="16"/>
      <c r="CG30" s="16">
        <v>0</v>
      </c>
      <c r="CH30" s="16">
        <v>0</v>
      </c>
      <c r="CI30" s="16">
        <v>0</v>
      </c>
      <c r="CJ30" s="16">
        <v>2850</v>
      </c>
      <c r="CK30" s="16">
        <v>1098</v>
      </c>
      <c r="CL30" s="16">
        <v>1974</v>
      </c>
      <c r="CM30" s="16">
        <v>22.8</v>
      </c>
      <c r="CN30" s="16">
        <v>22.8</v>
      </c>
      <c r="CO30" s="16">
        <v>22.8</v>
      </c>
      <c r="CP30" s="16">
        <v>0</v>
      </c>
      <c r="CQ30" s="16">
        <v>0</v>
      </c>
      <c r="CR30" s="76"/>
    </row>
    <row r="31" spans="1:96" s="25" customFormat="1" x14ac:dyDescent="0.25">
      <c r="A31" s="21" t="str">
        <f>"27/10"</f>
        <v>27/10</v>
      </c>
      <c r="B31" s="22" t="s">
        <v>120</v>
      </c>
      <c r="C31" s="23" t="str">
        <f>"200"</f>
        <v>200</v>
      </c>
      <c r="D31" s="23">
        <v>0.08</v>
      </c>
      <c r="E31" s="23">
        <v>0</v>
      </c>
      <c r="F31" s="23">
        <v>0.02</v>
      </c>
      <c r="G31" s="23">
        <v>0.02</v>
      </c>
      <c r="H31" s="23">
        <v>4.95</v>
      </c>
      <c r="I31" s="23">
        <v>19.219472</v>
      </c>
      <c r="J31" s="23">
        <v>0</v>
      </c>
      <c r="K31" s="23">
        <v>0</v>
      </c>
      <c r="L31" s="23">
        <v>0</v>
      </c>
      <c r="M31" s="23">
        <v>0</v>
      </c>
      <c r="N31" s="23">
        <v>4.91</v>
      </c>
      <c r="O31" s="23">
        <v>0</v>
      </c>
      <c r="P31" s="23">
        <v>0.04</v>
      </c>
      <c r="Q31" s="23">
        <v>0</v>
      </c>
      <c r="R31" s="23">
        <v>0</v>
      </c>
      <c r="S31" s="23">
        <v>0</v>
      </c>
      <c r="T31" s="23">
        <v>0.03</v>
      </c>
      <c r="U31" s="23">
        <v>0.05</v>
      </c>
      <c r="V31" s="23">
        <v>0.15</v>
      </c>
      <c r="W31" s="23">
        <v>0.15</v>
      </c>
      <c r="X31" s="23">
        <v>0</v>
      </c>
      <c r="Y31" s="23">
        <v>0</v>
      </c>
      <c r="Z31" s="23">
        <v>0.01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0</v>
      </c>
      <c r="BX31" s="16">
        <v>0</v>
      </c>
      <c r="BY31" s="16">
        <v>0</v>
      </c>
      <c r="BZ31" s="16">
        <v>0</v>
      </c>
      <c r="CA31" s="16">
        <v>0</v>
      </c>
      <c r="CB31" s="16">
        <v>200.04</v>
      </c>
      <c r="CC31" s="24"/>
      <c r="CD31" s="24"/>
      <c r="CE31" s="16">
        <v>0</v>
      </c>
      <c r="CF31" s="16"/>
      <c r="CG31" s="16">
        <v>3.08</v>
      </c>
      <c r="CH31" s="16">
        <v>3.08</v>
      </c>
      <c r="CI31" s="16">
        <v>3.08</v>
      </c>
      <c r="CJ31" s="16">
        <v>341.6</v>
      </c>
      <c r="CK31" s="16">
        <v>136.71</v>
      </c>
      <c r="CL31" s="16">
        <v>239.15</v>
      </c>
      <c r="CM31" s="16">
        <v>33.07</v>
      </c>
      <c r="CN31" s="16">
        <v>19.55</v>
      </c>
      <c r="CO31" s="16">
        <v>26.31</v>
      </c>
      <c r="CP31" s="16">
        <v>5</v>
      </c>
      <c r="CQ31" s="16">
        <v>0</v>
      </c>
      <c r="CR31" s="76"/>
    </row>
    <row r="32" spans="1:96" s="25" customFormat="1" x14ac:dyDescent="0.25">
      <c r="A32" s="21" t="str">
        <f>""</f>
        <v/>
      </c>
      <c r="B32" s="22" t="s">
        <v>121</v>
      </c>
      <c r="C32" s="23" t="str">
        <f>"20"</f>
        <v>20</v>
      </c>
      <c r="D32" s="23">
        <v>0.1</v>
      </c>
      <c r="E32" s="23">
        <v>0</v>
      </c>
      <c r="F32" s="23">
        <v>0</v>
      </c>
      <c r="G32" s="23">
        <v>0</v>
      </c>
      <c r="H32" s="23">
        <v>14.52</v>
      </c>
      <c r="I32" s="23">
        <v>55.575999999999993</v>
      </c>
      <c r="J32" s="23">
        <v>0</v>
      </c>
      <c r="K32" s="23">
        <v>0</v>
      </c>
      <c r="L32" s="23">
        <v>0</v>
      </c>
      <c r="M32" s="23">
        <v>0</v>
      </c>
      <c r="N32" s="23">
        <v>14.32</v>
      </c>
      <c r="O32" s="23">
        <v>0</v>
      </c>
      <c r="P32" s="23">
        <v>0.2</v>
      </c>
      <c r="Q32" s="23">
        <v>0</v>
      </c>
      <c r="R32" s="23">
        <v>0</v>
      </c>
      <c r="S32" s="23">
        <v>0.12</v>
      </c>
      <c r="T32" s="23">
        <v>0.08</v>
      </c>
      <c r="U32" s="23">
        <v>0.4</v>
      </c>
      <c r="V32" s="23">
        <v>30.4</v>
      </c>
      <c r="W32" s="23">
        <v>2.4</v>
      </c>
      <c r="X32" s="23">
        <v>1.8</v>
      </c>
      <c r="Y32" s="23">
        <v>3.6</v>
      </c>
      <c r="Z32" s="23">
        <v>0.08</v>
      </c>
      <c r="AA32" s="23">
        <v>0</v>
      </c>
      <c r="AB32" s="23">
        <v>60</v>
      </c>
      <c r="AC32" s="23">
        <v>10</v>
      </c>
      <c r="AD32" s="23">
        <v>0.16</v>
      </c>
      <c r="AE32" s="23">
        <v>0</v>
      </c>
      <c r="AF32" s="23">
        <v>0</v>
      </c>
      <c r="AG32" s="23">
        <v>0.04</v>
      </c>
      <c r="AH32" s="23">
        <v>0.06</v>
      </c>
      <c r="AI32" s="23">
        <v>0.48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0</v>
      </c>
      <c r="BX32" s="16">
        <v>0</v>
      </c>
      <c r="BY32" s="16">
        <v>0</v>
      </c>
      <c r="BZ32" s="16">
        <v>0</v>
      </c>
      <c r="CA32" s="16">
        <v>0</v>
      </c>
      <c r="CB32" s="16">
        <v>5.18</v>
      </c>
      <c r="CC32" s="24"/>
      <c r="CD32" s="24"/>
      <c r="CE32" s="16">
        <v>10</v>
      </c>
      <c r="CF32" s="16"/>
      <c r="CG32" s="16">
        <v>1.8</v>
      </c>
      <c r="CH32" s="16">
        <v>1.8</v>
      </c>
      <c r="CI32" s="16">
        <v>1.8</v>
      </c>
      <c r="CJ32" s="16">
        <v>180</v>
      </c>
      <c r="CK32" s="16">
        <v>73.8</v>
      </c>
      <c r="CL32" s="16">
        <v>126.9</v>
      </c>
      <c r="CM32" s="16">
        <v>1.8</v>
      </c>
      <c r="CN32" s="16">
        <v>1.8</v>
      </c>
      <c r="CO32" s="16">
        <v>1.8</v>
      </c>
      <c r="CP32" s="16">
        <v>0</v>
      </c>
      <c r="CQ32" s="16">
        <v>0</v>
      </c>
      <c r="CR32" s="76"/>
    </row>
    <row r="33" spans="1:96" s="16" customFormat="1" ht="78.75" x14ac:dyDescent="0.25">
      <c r="A33" s="21" t="str">
        <f>"5/4"</f>
        <v>5/4</v>
      </c>
      <c r="B33" s="22" t="s">
        <v>122</v>
      </c>
      <c r="C33" s="23" t="str">
        <f>"200"</f>
        <v>200</v>
      </c>
      <c r="D33" s="23">
        <v>3.23</v>
      </c>
      <c r="E33" s="23">
        <v>0</v>
      </c>
      <c r="F33" s="23">
        <v>4.2300000000000004</v>
      </c>
      <c r="G33" s="23">
        <v>4.2300000000000004</v>
      </c>
      <c r="H33" s="23">
        <v>27.31</v>
      </c>
      <c r="I33" s="23">
        <v>159.04408799999999</v>
      </c>
      <c r="J33" s="23">
        <v>0.56000000000000005</v>
      </c>
      <c r="K33" s="23">
        <v>2.6</v>
      </c>
      <c r="L33" s="23">
        <v>0</v>
      </c>
      <c r="M33" s="23">
        <v>0</v>
      </c>
      <c r="N33" s="23">
        <v>5.39</v>
      </c>
      <c r="O33" s="23">
        <v>20.82</v>
      </c>
      <c r="P33" s="23">
        <v>1.0900000000000001</v>
      </c>
      <c r="Q33" s="23">
        <v>0</v>
      </c>
      <c r="R33" s="23">
        <v>0</v>
      </c>
      <c r="S33" s="23">
        <v>0</v>
      </c>
      <c r="T33" s="23">
        <v>0.66</v>
      </c>
      <c r="U33" s="23">
        <v>192.61</v>
      </c>
      <c r="V33" s="23">
        <v>41.38</v>
      </c>
      <c r="W33" s="23">
        <v>8.14</v>
      </c>
      <c r="X33" s="23">
        <v>5.58</v>
      </c>
      <c r="Y33" s="23">
        <v>25.72</v>
      </c>
      <c r="Z33" s="23">
        <v>0.34</v>
      </c>
      <c r="AA33" s="23">
        <v>0</v>
      </c>
      <c r="AB33" s="23">
        <v>0</v>
      </c>
      <c r="AC33" s="23">
        <v>0</v>
      </c>
      <c r="AD33" s="23">
        <v>2.2400000000000002</v>
      </c>
      <c r="AE33" s="23">
        <v>0.04</v>
      </c>
      <c r="AF33" s="23">
        <v>0.01</v>
      </c>
      <c r="AG33" s="23">
        <v>0.33</v>
      </c>
      <c r="AH33" s="23">
        <v>0.96</v>
      </c>
      <c r="AI33" s="23">
        <v>0</v>
      </c>
      <c r="AJ33" s="16">
        <v>0</v>
      </c>
      <c r="AK33" s="16">
        <v>153.66</v>
      </c>
      <c r="AL33" s="16">
        <v>141.12</v>
      </c>
      <c r="AM33" s="16">
        <v>254.02</v>
      </c>
      <c r="AN33" s="16">
        <v>79.97</v>
      </c>
      <c r="AO33" s="16">
        <v>48.61</v>
      </c>
      <c r="AP33" s="16">
        <v>98.78</v>
      </c>
      <c r="AQ33" s="16">
        <v>34.5</v>
      </c>
      <c r="AR33" s="16">
        <v>169.34</v>
      </c>
      <c r="AS33" s="16">
        <v>106.62</v>
      </c>
      <c r="AT33" s="16">
        <v>147.38999999999999</v>
      </c>
      <c r="AU33" s="16">
        <v>119.17</v>
      </c>
      <c r="AV33" s="16">
        <v>65.86</v>
      </c>
      <c r="AW33" s="16">
        <v>114.46</v>
      </c>
      <c r="AX33" s="16">
        <v>1003.52</v>
      </c>
      <c r="AY33" s="16">
        <v>0</v>
      </c>
      <c r="AZ33" s="16">
        <v>326.14</v>
      </c>
      <c r="BA33" s="16">
        <v>166.21</v>
      </c>
      <c r="BB33" s="16">
        <v>84.67</v>
      </c>
      <c r="BC33" s="16">
        <v>68.989999999999995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0.24</v>
      </c>
      <c r="BL33" s="16">
        <v>0</v>
      </c>
      <c r="BM33" s="16">
        <v>0.16</v>
      </c>
      <c r="BN33" s="16">
        <v>0.01</v>
      </c>
      <c r="BO33" s="16">
        <v>0.03</v>
      </c>
      <c r="BP33" s="16">
        <v>0</v>
      </c>
      <c r="BQ33" s="16">
        <v>0</v>
      </c>
      <c r="BR33" s="16">
        <v>0</v>
      </c>
      <c r="BS33" s="16">
        <v>0.93</v>
      </c>
      <c r="BT33" s="16">
        <v>0</v>
      </c>
      <c r="BU33" s="16">
        <v>0</v>
      </c>
      <c r="BV33" s="16">
        <v>2.31</v>
      </c>
      <c r="BW33" s="16">
        <v>0</v>
      </c>
      <c r="BX33" s="16">
        <v>0</v>
      </c>
      <c r="BY33" s="16">
        <v>0</v>
      </c>
      <c r="BZ33" s="16">
        <v>0</v>
      </c>
      <c r="CA33" s="16">
        <v>0</v>
      </c>
      <c r="CB33" s="16">
        <v>188.49</v>
      </c>
      <c r="CC33" s="24"/>
      <c r="CD33" s="24"/>
      <c r="CE33" s="16">
        <v>0</v>
      </c>
      <c r="CG33" s="16">
        <v>20.81</v>
      </c>
      <c r="CH33" s="16">
        <v>10.25</v>
      </c>
      <c r="CI33" s="16">
        <v>15.53</v>
      </c>
      <c r="CJ33" s="16">
        <v>1125.8900000000001</v>
      </c>
      <c r="CK33" s="16">
        <v>538.36</v>
      </c>
      <c r="CL33" s="16">
        <v>832.12</v>
      </c>
      <c r="CM33" s="16">
        <v>26.15</v>
      </c>
      <c r="CN33" s="16">
        <v>16.100000000000001</v>
      </c>
      <c r="CO33" s="16">
        <v>21.12</v>
      </c>
      <c r="CP33" s="16">
        <v>5</v>
      </c>
      <c r="CQ33" s="16">
        <v>0.5</v>
      </c>
      <c r="CR33" s="77"/>
    </row>
    <row r="34" spans="1:96" s="26" customFormat="1" ht="31.5" x14ac:dyDescent="0.25">
      <c r="A34" s="80"/>
      <c r="B34" s="81" t="s">
        <v>123</v>
      </c>
      <c r="C34" s="82"/>
      <c r="D34" s="82">
        <v>4.7300000000000004</v>
      </c>
      <c r="E34" s="82">
        <v>0</v>
      </c>
      <c r="F34" s="82">
        <v>4.38</v>
      </c>
      <c r="G34" s="82">
        <v>4.38</v>
      </c>
      <c r="H34" s="82">
        <v>56.16</v>
      </c>
      <c r="I34" s="82">
        <v>278.62</v>
      </c>
      <c r="J34" s="82">
        <v>0.56000000000000005</v>
      </c>
      <c r="K34" s="82">
        <v>2.6</v>
      </c>
      <c r="L34" s="82">
        <v>0</v>
      </c>
      <c r="M34" s="82">
        <v>0</v>
      </c>
      <c r="N34" s="82">
        <v>24.84</v>
      </c>
      <c r="O34" s="82">
        <v>29.94</v>
      </c>
      <c r="P34" s="82">
        <v>1.38</v>
      </c>
      <c r="Q34" s="82">
        <v>0</v>
      </c>
      <c r="R34" s="82">
        <v>0</v>
      </c>
      <c r="S34" s="82">
        <v>0.12</v>
      </c>
      <c r="T34" s="82">
        <v>1.1299999999999999</v>
      </c>
      <c r="U34" s="82">
        <v>193.06</v>
      </c>
      <c r="V34" s="82">
        <v>71.930000000000007</v>
      </c>
      <c r="W34" s="82">
        <v>10.68</v>
      </c>
      <c r="X34" s="82">
        <v>7.38</v>
      </c>
      <c r="Y34" s="82">
        <v>29.32</v>
      </c>
      <c r="Z34" s="82">
        <v>0.43</v>
      </c>
      <c r="AA34" s="82">
        <v>0</v>
      </c>
      <c r="AB34" s="82">
        <v>60</v>
      </c>
      <c r="AC34" s="82">
        <v>10</v>
      </c>
      <c r="AD34" s="82">
        <v>2.4</v>
      </c>
      <c r="AE34" s="82">
        <v>0.04</v>
      </c>
      <c r="AF34" s="82">
        <v>0.02</v>
      </c>
      <c r="AG34" s="82">
        <v>0.37</v>
      </c>
      <c r="AH34" s="82">
        <v>1.02</v>
      </c>
      <c r="AI34" s="82">
        <v>0.48</v>
      </c>
      <c r="AJ34" s="83">
        <v>0</v>
      </c>
      <c r="AK34" s="83">
        <v>217.52</v>
      </c>
      <c r="AL34" s="83">
        <v>207.59</v>
      </c>
      <c r="AM34" s="83">
        <v>355.81</v>
      </c>
      <c r="AN34" s="83">
        <v>113.72</v>
      </c>
      <c r="AO34" s="83">
        <v>68.62</v>
      </c>
      <c r="AP34" s="83">
        <v>138.80000000000001</v>
      </c>
      <c r="AQ34" s="83">
        <v>49.63</v>
      </c>
      <c r="AR34" s="83">
        <v>241.73</v>
      </c>
      <c r="AS34" s="83">
        <v>151.52000000000001</v>
      </c>
      <c r="AT34" s="83">
        <v>210.03</v>
      </c>
      <c r="AU34" s="83">
        <v>170.85</v>
      </c>
      <c r="AV34" s="83">
        <v>93</v>
      </c>
      <c r="AW34" s="83">
        <v>162.49</v>
      </c>
      <c r="AX34" s="83">
        <v>1405.11</v>
      </c>
      <c r="AY34" s="83">
        <v>0</v>
      </c>
      <c r="AZ34" s="83">
        <v>456.99</v>
      </c>
      <c r="BA34" s="83">
        <v>223.11</v>
      </c>
      <c r="BB34" s="83">
        <v>122.43</v>
      </c>
      <c r="BC34" s="83">
        <v>98.92</v>
      </c>
      <c r="BD34" s="83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3">
        <v>0</v>
      </c>
      <c r="BK34" s="83">
        <v>0.26</v>
      </c>
      <c r="BL34" s="83">
        <v>0</v>
      </c>
      <c r="BM34" s="83">
        <v>0.16</v>
      </c>
      <c r="BN34" s="83">
        <v>0.01</v>
      </c>
      <c r="BO34" s="83">
        <v>0.03</v>
      </c>
      <c r="BP34" s="83">
        <v>0</v>
      </c>
      <c r="BQ34" s="83">
        <v>0</v>
      </c>
      <c r="BR34" s="83">
        <v>0</v>
      </c>
      <c r="BS34" s="83">
        <v>0.94</v>
      </c>
      <c r="BT34" s="83">
        <v>0</v>
      </c>
      <c r="BU34" s="83">
        <v>0</v>
      </c>
      <c r="BV34" s="83">
        <v>2.37</v>
      </c>
      <c r="BW34" s="83">
        <v>0</v>
      </c>
      <c r="BX34" s="83">
        <v>0</v>
      </c>
      <c r="BY34" s="83">
        <v>0</v>
      </c>
      <c r="BZ34" s="83">
        <v>0</v>
      </c>
      <c r="CA34" s="83">
        <v>0</v>
      </c>
      <c r="CB34" s="83">
        <v>401.53</v>
      </c>
      <c r="CC34" s="79"/>
      <c r="CD34" s="79">
        <f>$I$34/$I$36*100</f>
        <v>20.63851851851852</v>
      </c>
      <c r="CE34" s="83">
        <v>10</v>
      </c>
      <c r="CF34" s="83"/>
      <c r="CG34" s="83">
        <v>25.7</v>
      </c>
      <c r="CH34" s="83">
        <v>15.14</v>
      </c>
      <c r="CI34" s="83">
        <v>20.420000000000002</v>
      </c>
      <c r="CJ34" s="83">
        <v>4497.49</v>
      </c>
      <c r="CK34" s="83">
        <v>1846.87</v>
      </c>
      <c r="CL34" s="83">
        <v>3172.18</v>
      </c>
      <c r="CM34" s="83">
        <v>83.82</v>
      </c>
      <c r="CN34" s="83">
        <v>60.25</v>
      </c>
      <c r="CO34" s="83">
        <v>72.03</v>
      </c>
      <c r="CP34" s="83">
        <v>10</v>
      </c>
      <c r="CQ34" s="83">
        <v>0.5</v>
      </c>
    </row>
    <row r="35" spans="1:96" s="26" customFormat="1" x14ac:dyDescent="0.25">
      <c r="A35" s="80"/>
      <c r="B35" s="81" t="s">
        <v>124</v>
      </c>
      <c r="C35" s="82"/>
      <c r="D35" s="82">
        <v>43.54</v>
      </c>
      <c r="E35" s="82">
        <v>18.27</v>
      </c>
      <c r="F35" s="82">
        <v>39.090000000000003</v>
      </c>
      <c r="G35" s="82">
        <v>32.11</v>
      </c>
      <c r="H35" s="82">
        <v>221.68</v>
      </c>
      <c r="I35" s="82">
        <v>1385.37</v>
      </c>
      <c r="J35" s="82">
        <v>6.49</v>
      </c>
      <c r="K35" s="82">
        <v>18.28</v>
      </c>
      <c r="L35" s="82">
        <v>0</v>
      </c>
      <c r="M35" s="82">
        <v>0</v>
      </c>
      <c r="N35" s="82">
        <v>71.010000000000005</v>
      </c>
      <c r="O35" s="82">
        <v>131.97999999999999</v>
      </c>
      <c r="P35" s="82">
        <v>18.690000000000001</v>
      </c>
      <c r="Q35" s="82">
        <v>0</v>
      </c>
      <c r="R35" s="82">
        <v>0</v>
      </c>
      <c r="S35" s="82">
        <v>3.67</v>
      </c>
      <c r="T35" s="82">
        <v>13.2</v>
      </c>
      <c r="U35" s="82">
        <v>1518.34</v>
      </c>
      <c r="V35" s="82">
        <v>2731.61</v>
      </c>
      <c r="W35" s="82">
        <v>210.31</v>
      </c>
      <c r="X35" s="82">
        <v>192.28</v>
      </c>
      <c r="Y35" s="82">
        <v>610.54</v>
      </c>
      <c r="Z35" s="82">
        <v>9.35</v>
      </c>
      <c r="AA35" s="82">
        <v>98.5</v>
      </c>
      <c r="AB35" s="82">
        <v>8300.41</v>
      </c>
      <c r="AC35" s="82">
        <v>1762.03</v>
      </c>
      <c r="AD35" s="82">
        <v>16.579999999999998</v>
      </c>
      <c r="AE35" s="82">
        <v>0.76</v>
      </c>
      <c r="AF35" s="82">
        <v>0.6</v>
      </c>
      <c r="AG35" s="82">
        <v>8.8699999999999992</v>
      </c>
      <c r="AH35" s="82">
        <v>18.54</v>
      </c>
      <c r="AI35" s="82">
        <v>81.349999999999994</v>
      </c>
      <c r="AJ35" s="83">
        <v>0</v>
      </c>
      <c r="AK35" s="83">
        <v>1974.96</v>
      </c>
      <c r="AL35" s="83">
        <v>1702.03</v>
      </c>
      <c r="AM35" s="83">
        <v>2907.84</v>
      </c>
      <c r="AN35" s="83">
        <v>2431.71</v>
      </c>
      <c r="AO35" s="83">
        <v>777.59</v>
      </c>
      <c r="AP35" s="83">
        <v>1645.82</v>
      </c>
      <c r="AQ35" s="83">
        <v>459.92</v>
      </c>
      <c r="AR35" s="83">
        <v>1159.83</v>
      </c>
      <c r="AS35" s="83">
        <v>1029.3800000000001</v>
      </c>
      <c r="AT35" s="83">
        <v>1566.77</v>
      </c>
      <c r="AU35" s="83">
        <v>1636.91</v>
      </c>
      <c r="AV35" s="83">
        <v>1100.44</v>
      </c>
      <c r="AW35" s="83">
        <v>903.83</v>
      </c>
      <c r="AX35" s="83">
        <v>5732.92</v>
      </c>
      <c r="AY35" s="83">
        <v>4.8099999999999996</v>
      </c>
      <c r="AZ35" s="83">
        <v>1622.13</v>
      </c>
      <c r="BA35" s="83">
        <v>1134.58</v>
      </c>
      <c r="BB35" s="83">
        <v>697.36</v>
      </c>
      <c r="BC35" s="83">
        <v>452.88</v>
      </c>
      <c r="BD35" s="83">
        <v>0</v>
      </c>
      <c r="BE35" s="83">
        <v>0</v>
      </c>
      <c r="BF35" s="83">
        <v>0</v>
      </c>
      <c r="BG35" s="83">
        <v>0</v>
      </c>
      <c r="BH35" s="83">
        <v>0</v>
      </c>
      <c r="BI35" s="83">
        <v>0.01</v>
      </c>
      <c r="BJ35" s="83">
        <v>0</v>
      </c>
      <c r="BK35" s="83">
        <v>2.08</v>
      </c>
      <c r="BL35" s="83">
        <v>0</v>
      </c>
      <c r="BM35" s="83">
        <v>1.1399999999999999</v>
      </c>
      <c r="BN35" s="83">
        <v>0.09</v>
      </c>
      <c r="BO35" s="83">
        <v>0.18</v>
      </c>
      <c r="BP35" s="83">
        <v>0</v>
      </c>
      <c r="BQ35" s="83">
        <v>0</v>
      </c>
      <c r="BR35" s="83">
        <v>0.03</v>
      </c>
      <c r="BS35" s="83">
        <v>7.05</v>
      </c>
      <c r="BT35" s="83">
        <v>0</v>
      </c>
      <c r="BU35" s="83">
        <v>0</v>
      </c>
      <c r="BV35" s="83">
        <v>17.43</v>
      </c>
      <c r="BW35" s="83">
        <v>0.06</v>
      </c>
      <c r="BX35" s="83">
        <v>0</v>
      </c>
      <c r="BY35" s="83">
        <v>0</v>
      </c>
      <c r="BZ35" s="83">
        <v>0</v>
      </c>
      <c r="CA35" s="83">
        <v>0</v>
      </c>
      <c r="CB35" s="83">
        <v>1768.06</v>
      </c>
      <c r="CC35" s="79"/>
      <c r="CD35" s="79"/>
      <c r="CE35" s="83">
        <v>1481.91</v>
      </c>
      <c r="CF35" s="83"/>
      <c r="CG35" s="83">
        <v>243.16</v>
      </c>
      <c r="CH35" s="83">
        <v>112.61</v>
      </c>
      <c r="CI35" s="83">
        <v>177.88</v>
      </c>
      <c r="CJ35" s="83">
        <v>19887.25</v>
      </c>
      <c r="CK35" s="83">
        <v>7875.41</v>
      </c>
      <c r="CL35" s="83">
        <v>13881.33</v>
      </c>
      <c r="CM35" s="83">
        <v>344.96</v>
      </c>
      <c r="CN35" s="83">
        <v>266.33999999999997</v>
      </c>
      <c r="CO35" s="83">
        <v>306.87</v>
      </c>
      <c r="CP35" s="83">
        <v>25.43</v>
      </c>
      <c r="CQ35" s="83">
        <v>2.72</v>
      </c>
    </row>
    <row r="36" spans="1:96" ht="47.25" x14ac:dyDescent="0.25">
      <c r="A36" s="21"/>
      <c r="B36" s="22" t="s">
        <v>125</v>
      </c>
      <c r="C36" s="23"/>
      <c r="D36" s="23">
        <v>40.5</v>
      </c>
      <c r="E36" s="23">
        <v>0</v>
      </c>
      <c r="F36" s="23">
        <v>45</v>
      </c>
      <c r="G36" s="23">
        <v>0</v>
      </c>
      <c r="H36" s="23">
        <v>195.75</v>
      </c>
      <c r="I36" s="23">
        <v>1350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375</v>
      </c>
      <c r="AD36" s="23">
        <v>0</v>
      </c>
      <c r="AE36" s="23">
        <v>0.67500000000000004</v>
      </c>
      <c r="AF36" s="23">
        <v>0.75</v>
      </c>
      <c r="AG36" s="23"/>
      <c r="AH36" s="23"/>
      <c r="AI36" s="23">
        <v>37.5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4"/>
      <c r="CD36" s="24"/>
      <c r="CE36" s="16"/>
      <c r="CF36" s="16"/>
      <c r="CG36" s="16"/>
      <c r="CH36" s="16"/>
      <c r="CI36" s="16">
        <v>0</v>
      </c>
      <c r="CJ36" s="16"/>
      <c r="CK36" s="16"/>
      <c r="CL36" s="16">
        <v>0</v>
      </c>
      <c r="CM36" s="16"/>
      <c r="CN36" s="16"/>
      <c r="CO36" s="16">
        <v>0</v>
      </c>
      <c r="CP36" s="16"/>
      <c r="CQ36" s="16"/>
    </row>
    <row r="37" spans="1:96" x14ac:dyDescent="0.25">
      <c r="A37" s="21"/>
      <c r="B37" s="22" t="s">
        <v>126</v>
      </c>
      <c r="C37" s="23"/>
      <c r="D37" s="23">
        <f>D35-D36</f>
        <v>3.0399999999999991</v>
      </c>
      <c r="E37" s="23">
        <f>E35-E36</f>
        <v>18.27</v>
      </c>
      <c r="F37" s="23">
        <f>F35-F36</f>
        <v>-5.9099999999999966</v>
      </c>
      <c r="G37" s="23">
        <f>G35-G36</f>
        <v>32.11</v>
      </c>
      <c r="H37" s="23">
        <f>H35-H36</f>
        <v>25.930000000000007</v>
      </c>
      <c r="I37" s="23">
        <f>I35-I36</f>
        <v>35.369999999999891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>
        <f>V35-V36</f>
        <v>2731.61</v>
      </c>
      <c r="W37" s="23">
        <f>W35-W36</f>
        <v>210.31</v>
      </c>
      <c r="X37" s="23">
        <f>X35-X36</f>
        <v>192.28</v>
      </c>
      <c r="Y37" s="23">
        <f>Y35-Y36</f>
        <v>610.54</v>
      </c>
      <c r="Z37" s="23">
        <f>Z35-Z36</f>
        <v>9.35</v>
      </c>
      <c r="AA37" s="23">
        <f>AA35-AA36</f>
        <v>98.5</v>
      </c>
      <c r="AB37" s="23">
        <f>AB35-AB36</f>
        <v>8300.41</v>
      </c>
      <c r="AC37" s="23">
        <f>AC35-AC36</f>
        <v>1387.03</v>
      </c>
      <c r="AD37" s="23">
        <f>AD35-AD36</f>
        <v>16.579999999999998</v>
      </c>
      <c r="AE37" s="23">
        <f>AE35-AE36</f>
        <v>8.4999999999999964E-2</v>
      </c>
      <c r="AF37" s="23">
        <f>AF35-AF36</f>
        <v>-0.15000000000000002</v>
      </c>
      <c r="AG37" s="23"/>
      <c r="AH37" s="23"/>
      <c r="AI37" s="23">
        <f>AI35-AI36</f>
        <v>43.849999999999994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24"/>
      <c r="CD37" s="24"/>
      <c r="CE37" s="16"/>
      <c r="CF37" s="16"/>
      <c r="CG37" s="16"/>
      <c r="CH37" s="16"/>
      <c r="CI37" s="16">
        <f>CI35-CI36</f>
        <v>177.88</v>
      </c>
      <c r="CJ37" s="16"/>
      <c r="CK37" s="16"/>
      <c r="CL37" s="16">
        <f>CL35-CL36</f>
        <v>13881.33</v>
      </c>
      <c r="CM37" s="16"/>
      <c r="CN37" s="16"/>
      <c r="CO37" s="16">
        <f>CO35-CO36</f>
        <v>306.87</v>
      </c>
      <c r="CP37" s="16"/>
      <c r="CQ37" s="16"/>
    </row>
    <row r="38" spans="1:96" ht="31.5" x14ac:dyDescent="0.25">
      <c r="A38" s="21"/>
      <c r="B38" s="22" t="s">
        <v>127</v>
      </c>
      <c r="C38" s="23"/>
      <c r="D38" s="23">
        <v>13</v>
      </c>
      <c r="E38" s="23"/>
      <c r="F38" s="23">
        <v>26</v>
      </c>
      <c r="G38" s="23"/>
      <c r="H38" s="23">
        <v>61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24"/>
      <c r="CD38" s="24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</row>
  </sheetData>
  <mergeCells count="27"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  <mergeCell ref="C8:C9"/>
    <mergeCell ref="D8:E8"/>
    <mergeCell ref="CD8:CD9"/>
    <mergeCell ref="CC8:CC9"/>
    <mergeCell ref="CE8:CE9"/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8" customWidth="1"/>
    <col min="2" max="2" width="11.5703125" style="28" customWidth="1"/>
    <col min="3" max="3" width="8" style="28" customWidth="1"/>
    <col min="4" max="4" width="41.5703125" style="28" customWidth="1"/>
    <col min="5" max="5" width="10.140625" style="28" customWidth="1"/>
    <col min="6" max="6" width="9.140625" style="28"/>
    <col min="7" max="7" width="13.42578125" style="28" customWidth="1"/>
    <col min="8" max="8" width="7.7109375" style="28" customWidth="1"/>
    <col min="9" max="9" width="7.85546875" style="28" customWidth="1"/>
    <col min="10" max="10" width="10.42578125" style="28" customWidth="1"/>
    <col min="11" max="16384" width="9.140625" style="28"/>
  </cols>
  <sheetData>
    <row r="1" spans="1:10" x14ac:dyDescent="0.25">
      <c r="A1" s="28" t="s">
        <v>129</v>
      </c>
      <c r="B1" s="29" t="s">
        <v>130</v>
      </c>
      <c r="C1" s="30"/>
      <c r="D1" s="31"/>
      <c r="E1" s="28" t="s">
        <v>131</v>
      </c>
      <c r="F1" s="32"/>
      <c r="I1" s="28" t="s">
        <v>132</v>
      </c>
      <c r="J1" s="33"/>
    </row>
    <row r="2" spans="1:10" ht="7.5" customHeight="1" thickBot="1" x14ac:dyDescent="0.3"/>
    <row r="3" spans="1:10" ht="15.75" thickBot="1" x14ac:dyDescent="0.3">
      <c r="A3" s="34" t="s">
        <v>133</v>
      </c>
      <c r="B3" s="35" t="s">
        <v>134</v>
      </c>
      <c r="C3" s="35" t="s">
        <v>135</v>
      </c>
      <c r="D3" s="35" t="s">
        <v>136</v>
      </c>
      <c r="E3" s="35" t="s">
        <v>137</v>
      </c>
      <c r="F3" s="35" t="s">
        <v>138</v>
      </c>
      <c r="G3" s="35" t="s">
        <v>139</v>
      </c>
      <c r="H3" s="35" t="s">
        <v>140</v>
      </c>
      <c r="I3" s="35" t="s">
        <v>141</v>
      </c>
      <c r="J3" s="36" t="s">
        <v>142</v>
      </c>
    </row>
    <row r="4" spans="1:10" x14ac:dyDescent="0.25">
      <c r="A4" s="37" t="s">
        <v>143</v>
      </c>
      <c r="B4" s="38" t="s">
        <v>144</v>
      </c>
      <c r="C4" s="71" t="s">
        <v>130</v>
      </c>
      <c r="D4" s="40" t="s">
        <v>102</v>
      </c>
      <c r="E4" s="41">
        <v>20</v>
      </c>
      <c r="F4" s="42"/>
      <c r="G4" s="41">
        <v>44.780199999999994</v>
      </c>
      <c r="H4" s="41">
        <v>1.32</v>
      </c>
      <c r="I4" s="41">
        <v>0.13</v>
      </c>
      <c r="J4" s="43">
        <v>9.3800000000000008</v>
      </c>
    </row>
    <row r="5" spans="1:10" x14ac:dyDescent="0.25">
      <c r="A5" s="44"/>
      <c r="B5" s="45"/>
      <c r="C5" s="72" t="s">
        <v>162</v>
      </c>
      <c r="D5" s="46" t="s">
        <v>103</v>
      </c>
      <c r="E5" s="47">
        <v>200</v>
      </c>
      <c r="F5" s="48"/>
      <c r="G5" s="47">
        <v>20.530314146341464</v>
      </c>
      <c r="H5" s="47">
        <v>0.12</v>
      </c>
      <c r="I5" s="47">
        <v>0.02</v>
      </c>
      <c r="J5" s="49">
        <v>5.0599999999999996</v>
      </c>
    </row>
    <row r="6" spans="1:10" x14ac:dyDescent="0.25">
      <c r="A6" s="44"/>
      <c r="B6" s="50" t="s">
        <v>145</v>
      </c>
      <c r="C6" s="72" t="s">
        <v>163</v>
      </c>
      <c r="D6" s="46" t="s">
        <v>104</v>
      </c>
      <c r="E6" s="47">
        <v>200</v>
      </c>
      <c r="F6" s="48"/>
      <c r="G6" s="47">
        <v>247.03734447199997</v>
      </c>
      <c r="H6" s="47">
        <v>6.53</v>
      </c>
      <c r="I6" s="47">
        <v>10.83</v>
      </c>
      <c r="J6" s="49">
        <v>31.69</v>
      </c>
    </row>
    <row r="7" spans="1:10" x14ac:dyDescent="0.25">
      <c r="A7" s="44"/>
      <c r="B7" s="50" t="s">
        <v>146</v>
      </c>
      <c r="C7" s="72" t="s">
        <v>164</v>
      </c>
      <c r="D7" s="46" t="s">
        <v>105</v>
      </c>
      <c r="E7" s="47">
        <v>30</v>
      </c>
      <c r="F7" s="48"/>
      <c r="G7" s="47">
        <v>24.492195791699999</v>
      </c>
      <c r="H7" s="47">
        <v>0.22</v>
      </c>
      <c r="I7" s="47">
        <v>1.91</v>
      </c>
      <c r="J7" s="49">
        <v>1.71</v>
      </c>
    </row>
    <row r="8" spans="1:10" x14ac:dyDescent="0.25">
      <c r="A8" s="44"/>
      <c r="B8" s="50" t="s">
        <v>147</v>
      </c>
      <c r="C8" s="72" t="s">
        <v>165</v>
      </c>
      <c r="D8" s="46" t="s">
        <v>106</v>
      </c>
      <c r="E8" s="47">
        <v>30</v>
      </c>
      <c r="F8" s="48"/>
      <c r="G8" s="47">
        <v>99.037692840000005</v>
      </c>
      <c r="H8" s="47">
        <v>2.33</v>
      </c>
      <c r="I8" s="47">
        <v>2.7</v>
      </c>
      <c r="J8" s="49">
        <v>16.53</v>
      </c>
    </row>
    <row r="9" spans="1:10" x14ac:dyDescent="0.25">
      <c r="A9" s="44"/>
      <c r="B9" s="45"/>
      <c r="C9" s="45"/>
      <c r="D9" s="46"/>
      <c r="E9" s="47"/>
      <c r="F9" s="48"/>
      <c r="G9" s="47"/>
      <c r="H9" s="47"/>
      <c r="I9" s="47"/>
      <c r="J9" s="49"/>
    </row>
    <row r="10" spans="1:10" ht="15.75" thickBot="1" x14ac:dyDescent="0.3">
      <c r="A10" s="51"/>
      <c r="B10" s="52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37" t="s">
        <v>148</v>
      </c>
      <c r="B11" s="57" t="s">
        <v>147</v>
      </c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44"/>
      <c r="B12" s="45"/>
      <c r="C12" s="45"/>
      <c r="D12" s="46"/>
      <c r="E12" s="47"/>
      <c r="F12" s="48"/>
      <c r="G12" s="47"/>
      <c r="H12" s="47"/>
      <c r="I12" s="47"/>
      <c r="J12" s="49"/>
    </row>
    <row r="13" spans="1:10" ht="15.75" thickBot="1" x14ac:dyDescent="0.3">
      <c r="A13" s="51"/>
      <c r="B13" s="52"/>
      <c r="C13" s="52"/>
      <c r="D13" s="53"/>
      <c r="E13" s="54"/>
      <c r="F13" s="55"/>
      <c r="G13" s="54"/>
      <c r="H13" s="54"/>
      <c r="I13" s="54"/>
      <c r="J13" s="56"/>
    </row>
    <row r="14" spans="1:10" x14ac:dyDescent="0.25">
      <c r="A14" s="44" t="s">
        <v>149</v>
      </c>
      <c r="B14" s="58" t="s">
        <v>150</v>
      </c>
      <c r="C14" s="73" t="s">
        <v>130</v>
      </c>
      <c r="D14" s="60" t="s">
        <v>102</v>
      </c>
      <c r="E14" s="61">
        <v>20</v>
      </c>
      <c r="F14" s="62"/>
      <c r="G14" s="61">
        <v>44.780199999999994</v>
      </c>
      <c r="H14" s="61">
        <v>1.32</v>
      </c>
      <c r="I14" s="61">
        <v>0.13</v>
      </c>
      <c r="J14" s="63">
        <v>9.3800000000000008</v>
      </c>
    </row>
    <row r="15" spans="1:10" x14ac:dyDescent="0.25">
      <c r="A15" s="44"/>
      <c r="B15" s="50" t="s">
        <v>151</v>
      </c>
      <c r="C15" s="72" t="s">
        <v>130</v>
      </c>
      <c r="D15" s="46" t="s">
        <v>112</v>
      </c>
      <c r="E15" s="47">
        <v>30</v>
      </c>
      <c r="F15" s="48"/>
      <c r="G15" s="47">
        <v>58.013999999999996</v>
      </c>
      <c r="H15" s="47">
        <v>1.98</v>
      </c>
      <c r="I15" s="47">
        <v>0.36</v>
      </c>
      <c r="J15" s="49">
        <v>12.51</v>
      </c>
    </row>
    <row r="16" spans="1:10" x14ac:dyDescent="0.25">
      <c r="A16" s="44"/>
      <c r="B16" s="50" t="s">
        <v>152</v>
      </c>
      <c r="C16" s="72" t="s">
        <v>166</v>
      </c>
      <c r="D16" s="46" t="s">
        <v>113</v>
      </c>
      <c r="E16" s="47">
        <v>200</v>
      </c>
      <c r="F16" s="48"/>
      <c r="G16" s="47">
        <v>121.01780599999999</v>
      </c>
      <c r="H16" s="47">
        <v>2.69</v>
      </c>
      <c r="I16" s="47">
        <v>4.3899999999999997</v>
      </c>
      <c r="J16" s="49">
        <v>18.28</v>
      </c>
    </row>
    <row r="17" spans="1:10" x14ac:dyDescent="0.25">
      <c r="A17" s="44"/>
      <c r="B17" s="50" t="s">
        <v>153</v>
      </c>
      <c r="C17" s="72" t="s">
        <v>167</v>
      </c>
      <c r="D17" s="46" t="s">
        <v>114</v>
      </c>
      <c r="E17" s="47">
        <v>200</v>
      </c>
      <c r="F17" s="48"/>
      <c r="G17" s="47">
        <v>147.288175</v>
      </c>
      <c r="H17" s="47">
        <v>3.78</v>
      </c>
      <c r="I17" s="47">
        <v>4.84</v>
      </c>
      <c r="J17" s="49">
        <v>23.85</v>
      </c>
    </row>
    <row r="18" spans="1:10" x14ac:dyDescent="0.25">
      <c r="A18" s="44"/>
      <c r="B18" s="50" t="s">
        <v>154</v>
      </c>
      <c r="C18" s="72" t="s">
        <v>168</v>
      </c>
      <c r="D18" s="46" t="s">
        <v>115</v>
      </c>
      <c r="E18" s="47">
        <v>100</v>
      </c>
      <c r="F18" s="48"/>
      <c r="G18" s="47">
        <v>142.17761999999999</v>
      </c>
      <c r="H18" s="47">
        <v>16.45</v>
      </c>
      <c r="I18" s="47">
        <v>5.28</v>
      </c>
      <c r="J18" s="49">
        <v>7.08</v>
      </c>
    </row>
    <row r="19" spans="1:10" x14ac:dyDescent="0.25">
      <c r="A19" s="44"/>
      <c r="B19" s="50" t="s">
        <v>155</v>
      </c>
      <c r="C19" s="72" t="s">
        <v>169</v>
      </c>
      <c r="D19" s="46" t="s">
        <v>116</v>
      </c>
      <c r="E19" s="47">
        <v>200</v>
      </c>
      <c r="F19" s="48"/>
      <c r="G19" s="47">
        <v>61.375960000000006</v>
      </c>
      <c r="H19" s="47">
        <v>0.35</v>
      </c>
      <c r="I19" s="47">
        <v>0.35</v>
      </c>
      <c r="J19" s="49">
        <v>15.05</v>
      </c>
    </row>
    <row r="20" spans="1:10" ht="30" x14ac:dyDescent="0.25">
      <c r="A20" s="44"/>
      <c r="B20" s="50" t="s">
        <v>156</v>
      </c>
      <c r="C20" s="72" t="s">
        <v>170</v>
      </c>
      <c r="D20" s="46" t="s">
        <v>117</v>
      </c>
      <c r="E20" s="47">
        <v>60</v>
      </c>
      <c r="F20" s="48"/>
      <c r="G20" s="47">
        <v>55.615097999999996</v>
      </c>
      <c r="H20" s="47">
        <v>0.92</v>
      </c>
      <c r="I20" s="47">
        <v>3.58</v>
      </c>
      <c r="J20" s="49">
        <v>5.59</v>
      </c>
    </row>
    <row r="21" spans="1:10" x14ac:dyDescent="0.25">
      <c r="A21" s="44"/>
      <c r="B21" s="64"/>
      <c r="C21" s="64"/>
      <c r="D21" s="65"/>
      <c r="E21" s="66"/>
      <c r="F21" s="67"/>
      <c r="G21" s="66"/>
      <c r="H21" s="66"/>
      <c r="I21" s="66"/>
      <c r="J21" s="68"/>
    </row>
    <row r="22" spans="1:10" ht="15.75" thickBot="1" x14ac:dyDescent="0.3">
      <c r="A22" s="51"/>
      <c r="B22" s="52"/>
      <c r="C22" s="52"/>
      <c r="D22" s="53"/>
      <c r="E22" s="54"/>
      <c r="F22" s="55"/>
      <c r="G22" s="54"/>
      <c r="H22" s="54"/>
      <c r="I22" s="54"/>
      <c r="J22" s="56"/>
    </row>
    <row r="23" spans="1:10" x14ac:dyDescent="0.25">
      <c r="A23" s="37" t="s">
        <v>157</v>
      </c>
      <c r="B23" s="57" t="s">
        <v>158</v>
      </c>
      <c r="C23" s="71" t="s">
        <v>130</v>
      </c>
      <c r="D23" s="40" t="s">
        <v>102</v>
      </c>
      <c r="E23" s="41">
        <v>20</v>
      </c>
      <c r="F23" s="42"/>
      <c r="G23" s="41">
        <v>44.780199999999994</v>
      </c>
      <c r="H23" s="41">
        <v>1.32</v>
      </c>
      <c r="I23" s="41">
        <v>0.13</v>
      </c>
      <c r="J23" s="43">
        <v>9.3800000000000008</v>
      </c>
    </row>
    <row r="24" spans="1:10" x14ac:dyDescent="0.25">
      <c r="A24" s="44"/>
      <c r="B24" s="69" t="s">
        <v>154</v>
      </c>
      <c r="C24" s="72" t="s">
        <v>171</v>
      </c>
      <c r="D24" s="46" t="s">
        <v>120</v>
      </c>
      <c r="E24" s="47">
        <v>200</v>
      </c>
      <c r="F24" s="48"/>
      <c r="G24" s="47">
        <v>19.219472</v>
      </c>
      <c r="H24" s="47">
        <v>0.08</v>
      </c>
      <c r="I24" s="47">
        <v>0.02</v>
      </c>
      <c r="J24" s="49">
        <v>4.95</v>
      </c>
    </row>
    <row r="25" spans="1:10" x14ac:dyDescent="0.25">
      <c r="A25" s="44"/>
      <c r="B25" s="64"/>
      <c r="C25" s="74" t="s">
        <v>172</v>
      </c>
      <c r="D25" s="65" t="s">
        <v>121</v>
      </c>
      <c r="E25" s="66">
        <v>20</v>
      </c>
      <c r="F25" s="67"/>
      <c r="G25" s="66">
        <v>55.575999999999993</v>
      </c>
      <c r="H25" s="66">
        <v>0.1</v>
      </c>
      <c r="I25" s="66">
        <v>0</v>
      </c>
      <c r="J25" s="68">
        <v>14.52</v>
      </c>
    </row>
    <row r="26" spans="1:10" ht="30.75" thickBot="1" x14ac:dyDescent="0.3">
      <c r="A26" s="51"/>
      <c r="B26" s="52"/>
      <c r="C26" s="75" t="s">
        <v>173</v>
      </c>
      <c r="D26" s="53" t="s">
        <v>122</v>
      </c>
      <c r="E26" s="54">
        <v>200</v>
      </c>
      <c r="F26" s="55"/>
      <c r="G26" s="54">
        <v>159.04408799999999</v>
      </c>
      <c r="H26" s="54">
        <v>3.23</v>
      </c>
      <c r="I26" s="54">
        <v>4.2300000000000004</v>
      </c>
      <c r="J26" s="56">
        <v>27.31</v>
      </c>
    </row>
    <row r="27" spans="1:10" x14ac:dyDescent="0.25">
      <c r="A27" s="44" t="s">
        <v>159</v>
      </c>
      <c r="B27" s="38" t="s">
        <v>144</v>
      </c>
      <c r="C27" s="59"/>
      <c r="D27" s="60"/>
      <c r="E27" s="61"/>
      <c r="F27" s="62"/>
      <c r="G27" s="61"/>
      <c r="H27" s="61"/>
      <c r="I27" s="61"/>
      <c r="J27" s="63"/>
    </row>
    <row r="28" spans="1:10" x14ac:dyDescent="0.25">
      <c r="A28" s="44"/>
      <c r="B28" s="50" t="s">
        <v>153</v>
      </c>
      <c r="C28" s="45"/>
      <c r="D28" s="46"/>
      <c r="E28" s="47"/>
      <c r="F28" s="48"/>
      <c r="G28" s="47"/>
      <c r="H28" s="47"/>
      <c r="I28" s="47"/>
      <c r="J28" s="49"/>
    </row>
    <row r="29" spans="1:10" x14ac:dyDescent="0.25">
      <c r="A29" s="44"/>
      <c r="B29" s="50" t="s">
        <v>154</v>
      </c>
      <c r="C29" s="45"/>
      <c r="D29" s="46"/>
      <c r="E29" s="47"/>
      <c r="F29" s="48"/>
      <c r="G29" s="47"/>
      <c r="H29" s="47"/>
      <c r="I29" s="47"/>
      <c r="J29" s="49"/>
    </row>
    <row r="30" spans="1:10" x14ac:dyDescent="0.25">
      <c r="A30" s="44"/>
      <c r="B30" s="50" t="s">
        <v>146</v>
      </c>
      <c r="C30" s="45"/>
      <c r="D30" s="46"/>
      <c r="E30" s="47"/>
      <c r="F30" s="48"/>
      <c r="G30" s="47"/>
      <c r="H30" s="47"/>
      <c r="I30" s="47"/>
      <c r="J30" s="49"/>
    </row>
    <row r="31" spans="1:10" x14ac:dyDescent="0.25">
      <c r="A31" s="44"/>
      <c r="B31" s="64"/>
      <c r="C31" s="64"/>
      <c r="D31" s="65"/>
      <c r="E31" s="66"/>
      <c r="F31" s="67"/>
      <c r="G31" s="66"/>
      <c r="H31" s="66"/>
      <c r="I31" s="66"/>
      <c r="J31" s="68"/>
    </row>
    <row r="32" spans="1:10" ht="15.75" thickBot="1" x14ac:dyDescent="0.3">
      <c r="A32" s="51"/>
      <c r="B32" s="52"/>
      <c r="C32" s="52"/>
      <c r="D32" s="53"/>
      <c r="E32" s="54"/>
      <c r="F32" s="55"/>
      <c r="G32" s="54"/>
      <c r="H32" s="54"/>
      <c r="I32" s="54"/>
      <c r="J32" s="56"/>
    </row>
    <row r="33" spans="1:10" x14ac:dyDescent="0.25">
      <c r="A33" s="37" t="s">
        <v>160</v>
      </c>
      <c r="B33" s="57" t="s">
        <v>161</v>
      </c>
      <c r="C33" s="39"/>
      <c r="D33" s="40"/>
      <c r="E33" s="41"/>
      <c r="F33" s="42"/>
      <c r="G33" s="41"/>
      <c r="H33" s="41"/>
      <c r="I33" s="41"/>
      <c r="J33" s="43"/>
    </row>
    <row r="34" spans="1:10" x14ac:dyDescent="0.25">
      <c r="A34" s="44"/>
      <c r="B34" s="69" t="s">
        <v>158</v>
      </c>
      <c r="C34" s="59"/>
      <c r="D34" s="60"/>
      <c r="E34" s="61"/>
      <c r="F34" s="62"/>
      <c r="G34" s="61"/>
      <c r="H34" s="61"/>
      <c r="I34" s="61"/>
      <c r="J34" s="63"/>
    </row>
    <row r="35" spans="1:10" x14ac:dyDescent="0.25">
      <c r="A35" s="44"/>
      <c r="B35" s="69" t="s">
        <v>154</v>
      </c>
      <c r="C35" s="45"/>
      <c r="D35" s="46"/>
      <c r="E35" s="47"/>
      <c r="F35" s="48"/>
      <c r="G35" s="47"/>
      <c r="H35" s="47"/>
      <c r="I35" s="47"/>
      <c r="J35" s="49"/>
    </row>
    <row r="36" spans="1:10" x14ac:dyDescent="0.25">
      <c r="A36" s="44"/>
      <c r="B36" s="70" t="s">
        <v>147</v>
      </c>
      <c r="C36" s="64"/>
      <c r="D36" s="65"/>
      <c r="E36" s="66"/>
      <c r="F36" s="67"/>
      <c r="G36" s="66"/>
      <c r="H36" s="66"/>
      <c r="I36" s="66"/>
      <c r="J36" s="68"/>
    </row>
    <row r="37" spans="1:10" x14ac:dyDescent="0.25">
      <c r="A37" s="44"/>
      <c r="B37" s="64"/>
      <c r="C37" s="64"/>
      <c r="D37" s="65"/>
      <c r="E37" s="66"/>
      <c r="F37" s="67"/>
      <c r="G37" s="66"/>
      <c r="H37" s="66"/>
      <c r="I37" s="66"/>
      <c r="J37" s="68"/>
    </row>
    <row r="38" spans="1:10" ht="15.75" thickBot="1" x14ac:dyDescent="0.3">
      <c r="A38" s="51"/>
      <c r="B38" s="52"/>
      <c r="C38" s="52"/>
      <c r="D38" s="53"/>
      <c r="E38" s="54"/>
      <c r="F38" s="55"/>
      <c r="G38" s="54"/>
      <c r="H38" s="54"/>
      <c r="I38" s="54"/>
      <c r="J38" s="5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45175.543194444443</v>
      </c>
    </row>
    <row r="2" spans="1:2" x14ac:dyDescent="0.2">
      <c r="A2" t="s">
        <v>80</v>
      </c>
      <c r="B2" s="13">
        <v>45215.575254629628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7" t="s">
        <v>128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06.09.2023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2023-10-16T08:49:30Z</cp:lastPrinted>
  <dcterms:created xsi:type="dcterms:W3CDTF">2002-09-22T07:35:02Z</dcterms:created>
  <dcterms:modified xsi:type="dcterms:W3CDTF">2023-10-16T08:50:09Z</dcterms:modified>
</cp:coreProperties>
</file>