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5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1" i="1" l="1"/>
  <c r="A20" i="1"/>
  <c r="A11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C21" i="1"/>
  <c r="C20" i="1"/>
  <c r="A19" i="1"/>
  <c r="C19" i="1"/>
  <c r="A18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<sst xmlns="http://schemas.openxmlformats.org/spreadsheetml/2006/main" count="190" uniqueCount="161">
  <si>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</si>
  <si>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</si>
  <si>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</si>
  <si>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</si>
  <si>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</si>
  <si>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</si>
  <si>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</si>
  <si>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</si>
  <si>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</si>
  <si>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</si>
  <si>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</si>
  <si>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</si>
  <si>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</si>
  <si>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</si>
  <si>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</si>
  <si>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</si>
  <si>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</si>
  <si>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</si>
  <si>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</si>
  <si>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</si>
  <si>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</si>
  <si>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</si>
  <si>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</si>
  <si>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</si>
  <si>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</si>
  <si>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</si>
  <si>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</si>
  <si>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</si>
  <si>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</si>
  <si>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</si>
  <si>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</si>
  <si>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</si>
  <si>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</si>
  <si>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</si>
  <si>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</si>
  <si>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</si>
  <si>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</si>
  <si>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</si>
  <si>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</si>
  <si>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</si>
  <si>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</si>
  <si>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</si>
  <si>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</si>
  <si>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</si>
  <si>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</si>
  <si>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</si>
  <si>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</si>
  <si>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</si>
  <si>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</si>
  <si>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</si>
  <si>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</si>
  <si>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</si>
  <si>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</si>
  <si>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</si>
  <si>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</si>
  <si>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</si>
  <si>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</si>
  <si>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</si>
  <si>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</si>
  <si>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</si>
  <si>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</si>
  <si>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</si>
  <si>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</si>
  <si>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</si>
  <si>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</si>
  <si>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</si>
  <si>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</si>
  <si>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</si>
  <si>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</si>
  <si>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</si>
  <si>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</si>
  <si>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</si>
  <si>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</si>
  <si>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</si>
  <si>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</si>
  <si>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</si>
  <si>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</si>
  <si>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</si>
  <si>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</si>
  <si>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</si>
  <si>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</si>
  <si>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</si>
  <si>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</si>
  <si>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</si>
  <si>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</si>
  <si>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</si>
  <si>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</si>
  <si>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</si>
  <si>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</si>
  <si>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</si>
  <si>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</si>
  <si>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</si>
  <si>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</si>
  <si>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</si>
  <si>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</si>
  <si>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</si>
  <si>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</si>
  <si>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</si>
  <si>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</si>
  <si>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</si>
  <si>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</si>
  <si>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</si>
  <si>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Хлеб пшеничный</t>
  </si>
  <si>
    <t>Чай с лимоном (вариант 2)</t>
  </si>
  <si>
    <t>Апельсины</t>
  </si>
  <si>
    <t>Каша геркулесовая с маслом растительным</t>
  </si>
  <si>
    <t>Булочка Российская</t>
  </si>
  <si>
    <t>Итого за 'Завтрак'</t>
  </si>
  <si>
    <t>Обед</t>
  </si>
  <si>
    <t>Салат из отварной свеклы с изюмом и растительным маслом</t>
  </si>
  <si>
    <t>Биточки (котлеты) из мяса кур</t>
  </si>
  <si>
    <t>Хлеб ржаной</t>
  </si>
  <si>
    <t>Макаронные изделия отварные</t>
  </si>
  <si>
    <t>Компот из смородины</t>
  </si>
  <si>
    <t>Щи из свежей капусты с крупой )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</si>
  <si>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</si>
  <si>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</si>
  <si>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</si>
  <si>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</si>
  <si>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</si>
  <si>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05.09.2023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</si>
  <si>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</si>
  <si>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</si>
  <si>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</si>
  <si>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</si>
  <si>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</si>
  <si>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</si>
  <si>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</si>
  <si>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</si>
  <si>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</si>
  <si>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</si>
  <si>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</si>
  <si>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</si>
  <si>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</si>
  <si>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</si>
  <si>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</si>
  <si>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</si>
  <si>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</si>
  <si>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</si>
  <si>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</si>
  <si>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</si>
  <si>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</si>
  <si>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</si>
  <si>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</si>
  <si>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</si>
  <si>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</si>
  <si>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</si>
  <si>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</si>
  <si>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</si>
  <si>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</si>
  <si>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</si>
  <si>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</si>
  <si>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</si>
  <si>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8/4</t>
  </si>
  <si>
    <t>11/12</t>
  </si>
  <si>
    <t>38/1</t>
  </si>
  <si>
    <t>5/9</t>
  </si>
  <si>
    <t>46/3</t>
  </si>
  <si>
    <t>6/10</t>
  </si>
  <si>
    <t>8/2</t>
  </si>
  <si>
    <t>МЕНЮ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</si>
</sst>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A8" sqref="A8:CQ29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"5 сентября 2023 г."</f>
        <v>5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3800</v>
      </c>
      <c r="CK11" s="16">
        <v>1464</v>
      </c>
      <c r="CL11" s="16">
        <v>2632</v>
      </c>
      <c r="CM11" s="16">
        <v>30.4</v>
      </c>
      <c r="CN11" s="16">
        <v>30.4</v>
      </c>
      <c r="CO11" s="16">
        <v>30.4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20.530314146341464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4.21</v>
      </c>
      <c r="CH12" s="16">
        <v>4.0599999999999996</v>
      </c>
      <c r="CI12" s="16">
        <v>4.13</v>
      </c>
      <c r="CJ12" s="16">
        <v>454.11</v>
      </c>
      <c r="CK12" s="16">
        <v>181.83</v>
      </c>
      <c r="CL12" s="16">
        <v>317.97000000000003</v>
      </c>
      <c r="CM12" s="16">
        <v>44.04</v>
      </c>
      <c r="CN12" s="16">
        <v>26.18</v>
      </c>
      <c r="CO12" s="16">
        <v>35.11</v>
      </c>
      <c r="CP12" s="16">
        <v>4.88</v>
      </c>
      <c r="CQ12" s="16">
        <v>0</v>
      </c>
      <c r="CR12" s="67"/>
    </row>
    <row r="13" spans="1:96" s="21" customFormat="1" x14ac:dyDescent="0.25">
      <c r="A13" s="17" t="str">
        <f>"-"</f>
        <v>-</v>
      </c>
      <c r="B13" s="18" t="s">
        <v>104</v>
      </c>
      <c r="C13" s="19" t="str">
        <f>"100"</f>
        <v>100</v>
      </c>
      <c r="D13" s="19">
        <v>0.9</v>
      </c>
      <c r="E13" s="19">
        <v>0</v>
      </c>
      <c r="F13" s="19">
        <v>0.2</v>
      </c>
      <c r="G13" s="19">
        <v>0.2</v>
      </c>
      <c r="H13" s="19">
        <v>10.3</v>
      </c>
      <c r="I13" s="19">
        <v>44.48</v>
      </c>
      <c r="J13" s="19">
        <v>0</v>
      </c>
      <c r="K13" s="19">
        <v>0</v>
      </c>
      <c r="L13" s="19">
        <v>0</v>
      </c>
      <c r="M13" s="19">
        <v>0</v>
      </c>
      <c r="N13" s="19">
        <v>8.1</v>
      </c>
      <c r="O13" s="19">
        <v>0</v>
      </c>
      <c r="P13" s="19">
        <v>2.2000000000000002</v>
      </c>
      <c r="Q13" s="19">
        <v>0</v>
      </c>
      <c r="R13" s="19">
        <v>0</v>
      </c>
      <c r="S13" s="19">
        <v>1.3</v>
      </c>
      <c r="T13" s="19">
        <v>0.5</v>
      </c>
      <c r="U13" s="19">
        <v>13</v>
      </c>
      <c r="V13" s="19">
        <v>197</v>
      </c>
      <c r="W13" s="19">
        <v>34</v>
      </c>
      <c r="X13" s="19">
        <v>13</v>
      </c>
      <c r="Y13" s="19">
        <v>23</v>
      </c>
      <c r="Z13" s="19">
        <v>0.3</v>
      </c>
      <c r="AA13" s="19">
        <v>0</v>
      </c>
      <c r="AB13" s="19">
        <v>50</v>
      </c>
      <c r="AC13" s="19">
        <v>8</v>
      </c>
      <c r="AD13" s="19">
        <v>0.2</v>
      </c>
      <c r="AE13" s="19">
        <v>0.04</v>
      </c>
      <c r="AF13" s="19">
        <v>0.03</v>
      </c>
      <c r="AG13" s="19">
        <v>0.2</v>
      </c>
      <c r="AH13" s="19">
        <v>0.3</v>
      </c>
      <c r="AI13" s="19">
        <v>60</v>
      </c>
      <c r="AJ13" s="16">
        <v>0</v>
      </c>
      <c r="AK13" s="16">
        <v>35</v>
      </c>
      <c r="AL13" s="16">
        <v>27</v>
      </c>
      <c r="AM13" s="16">
        <v>20</v>
      </c>
      <c r="AN13" s="16">
        <v>36</v>
      </c>
      <c r="AO13" s="16">
        <v>13</v>
      </c>
      <c r="AP13" s="16">
        <v>13</v>
      </c>
      <c r="AQ13" s="16">
        <v>6</v>
      </c>
      <c r="AR13" s="16">
        <v>27</v>
      </c>
      <c r="AS13" s="16">
        <v>43</v>
      </c>
      <c r="AT13" s="16">
        <v>56</v>
      </c>
      <c r="AU13" s="16">
        <v>99</v>
      </c>
      <c r="AV13" s="16">
        <v>15</v>
      </c>
      <c r="AW13" s="16">
        <v>82</v>
      </c>
      <c r="AX13" s="16">
        <v>82</v>
      </c>
      <c r="AY13" s="16">
        <v>0</v>
      </c>
      <c r="AZ13" s="16">
        <v>40</v>
      </c>
      <c r="BA13" s="16">
        <v>28</v>
      </c>
      <c r="BB13" s="16">
        <v>14</v>
      </c>
      <c r="BC13" s="16">
        <v>9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86.8</v>
      </c>
      <c r="CC13" s="20"/>
      <c r="CD13" s="20"/>
      <c r="CE13" s="16">
        <v>8.33</v>
      </c>
      <c r="CF13" s="16"/>
      <c r="CG13" s="16">
        <v>4</v>
      </c>
      <c r="CH13" s="16">
        <v>4</v>
      </c>
      <c r="CI13" s="16">
        <v>4</v>
      </c>
      <c r="CJ13" s="16">
        <v>400</v>
      </c>
      <c r="CK13" s="16">
        <v>164</v>
      </c>
      <c r="CL13" s="16">
        <v>282</v>
      </c>
      <c r="CM13" s="16">
        <v>93.6</v>
      </c>
      <c r="CN13" s="16">
        <v>93.6</v>
      </c>
      <c r="CO13" s="16">
        <v>93.6</v>
      </c>
      <c r="CP13" s="16">
        <v>0</v>
      </c>
      <c r="CQ13" s="16">
        <v>0</v>
      </c>
      <c r="CR13" s="67"/>
    </row>
    <row r="14" spans="1:96" s="21" customFormat="1" ht="47.25" x14ac:dyDescent="0.25">
      <c r="A14" s="17" t="str">
        <f>"8/4"</f>
        <v>8/4</v>
      </c>
      <c r="B14" s="18" t="s">
        <v>105</v>
      </c>
      <c r="C14" s="19" t="str">
        <f>"200"</f>
        <v>200</v>
      </c>
      <c r="D14" s="19">
        <v>4.34</v>
      </c>
      <c r="E14" s="19">
        <v>0</v>
      </c>
      <c r="F14" s="19">
        <v>7.08</v>
      </c>
      <c r="G14" s="19">
        <v>7.08</v>
      </c>
      <c r="H14" s="19">
        <v>26.94</v>
      </c>
      <c r="I14" s="19">
        <v>185.95109599999998</v>
      </c>
      <c r="J14" s="19">
        <v>1.1299999999999999</v>
      </c>
      <c r="K14" s="19">
        <v>3.25</v>
      </c>
      <c r="L14" s="19">
        <v>0</v>
      </c>
      <c r="M14" s="19">
        <v>0</v>
      </c>
      <c r="N14" s="19">
        <v>4.34</v>
      </c>
      <c r="O14" s="19">
        <v>20.55</v>
      </c>
      <c r="P14" s="19">
        <v>2.0499999999999998</v>
      </c>
      <c r="Q14" s="19">
        <v>0</v>
      </c>
      <c r="R14" s="19">
        <v>0</v>
      </c>
      <c r="S14" s="19">
        <v>0</v>
      </c>
      <c r="T14" s="19">
        <v>1.1200000000000001</v>
      </c>
      <c r="U14" s="19">
        <v>198.78</v>
      </c>
      <c r="V14" s="19">
        <v>117.78</v>
      </c>
      <c r="W14" s="19">
        <v>20.059999999999999</v>
      </c>
      <c r="X14" s="19">
        <v>44.22</v>
      </c>
      <c r="Y14" s="19">
        <v>110.26</v>
      </c>
      <c r="Z14" s="19">
        <v>1.28</v>
      </c>
      <c r="AA14" s="19">
        <v>0</v>
      </c>
      <c r="AB14" s="19">
        <v>0</v>
      </c>
      <c r="AC14" s="19">
        <v>0</v>
      </c>
      <c r="AD14" s="19">
        <v>2.78</v>
      </c>
      <c r="AE14" s="19">
        <v>0.14000000000000001</v>
      </c>
      <c r="AF14" s="19">
        <v>0.03</v>
      </c>
      <c r="AG14" s="19">
        <v>0.31</v>
      </c>
      <c r="AH14" s="19">
        <v>1.66</v>
      </c>
      <c r="AI14" s="19">
        <v>0</v>
      </c>
      <c r="AJ14" s="16">
        <v>0</v>
      </c>
      <c r="AK14" s="16">
        <v>197.57</v>
      </c>
      <c r="AL14" s="16">
        <v>140.41</v>
      </c>
      <c r="AM14" s="16">
        <v>224.03</v>
      </c>
      <c r="AN14" s="16">
        <v>148.18</v>
      </c>
      <c r="AO14" s="16">
        <v>43.04</v>
      </c>
      <c r="AP14" s="16">
        <v>134.06</v>
      </c>
      <c r="AQ14" s="16">
        <v>68.8</v>
      </c>
      <c r="AR14" s="16">
        <v>189.45</v>
      </c>
      <c r="AS14" s="16">
        <v>171.46</v>
      </c>
      <c r="AT14" s="16">
        <v>259.66000000000003</v>
      </c>
      <c r="AU14" s="16">
        <v>323.16000000000003</v>
      </c>
      <c r="AV14" s="16">
        <v>86.08</v>
      </c>
      <c r="AW14" s="16">
        <v>359.5</v>
      </c>
      <c r="AX14" s="16">
        <v>687.25</v>
      </c>
      <c r="AY14" s="16">
        <v>0</v>
      </c>
      <c r="AZ14" s="16">
        <v>226.14</v>
      </c>
      <c r="BA14" s="16">
        <v>181.34</v>
      </c>
      <c r="BB14" s="16">
        <v>156.29</v>
      </c>
      <c r="BC14" s="16">
        <v>99.49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0.01</v>
      </c>
      <c r="BJ14" s="16">
        <v>0</v>
      </c>
      <c r="BK14" s="16">
        <v>0.77</v>
      </c>
      <c r="BL14" s="16">
        <v>0</v>
      </c>
      <c r="BM14" s="16">
        <v>0.22</v>
      </c>
      <c r="BN14" s="16">
        <v>0.01</v>
      </c>
      <c r="BO14" s="16">
        <v>0.03</v>
      </c>
      <c r="BP14" s="16">
        <v>0</v>
      </c>
      <c r="BQ14" s="16">
        <v>0</v>
      </c>
      <c r="BR14" s="16">
        <v>0</v>
      </c>
      <c r="BS14" s="16">
        <v>1.92</v>
      </c>
      <c r="BT14" s="16">
        <v>0</v>
      </c>
      <c r="BU14" s="16">
        <v>0</v>
      </c>
      <c r="BV14" s="16">
        <v>3.7</v>
      </c>
      <c r="BW14" s="16">
        <v>0.02</v>
      </c>
      <c r="BX14" s="16">
        <v>0</v>
      </c>
      <c r="BY14" s="16">
        <v>0</v>
      </c>
      <c r="BZ14" s="16">
        <v>0</v>
      </c>
      <c r="CA14" s="16">
        <v>0</v>
      </c>
      <c r="CB14" s="16">
        <v>184.33</v>
      </c>
      <c r="CC14" s="20"/>
      <c r="CD14" s="20"/>
      <c r="CE14" s="16">
        <v>0</v>
      </c>
      <c r="CF14" s="16"/>
      <c r="CG14" s="16">
        <v>33</v>
      </c>
      <c r="CH14" s="16">
        <v>16</v>
      </c>
      <c r="CI14" s="16">
        <v>24.5</v>
      </c>
      <c r="CJ14" s="16">
        <v>1919.08</v>
      </c>
      <c r="CK14" s="16">
        <v>924.58</v>
      </c>
      <c r="CL14" s="16">
        <v>1421.83</v>
      </c>
      <c r="CM14" s="16">
        <v>35.130000000000003</v>
      </c>
      <c r="CN14" s="16">
        <v>22.26</v>
      </c>
      <c r="CO14" s="16">
        <v>28.7</v>
      </c>
      <c r="CP14" s="16">
        <v>4</v>
      </c>
      <c r="CQ14" s="16">
        <v>0.5</v>
      </c>
      <c r="CR14" s="67"/>
    </row>
    <row r="15" spans="1:96" s="16" customFormat="1" ht="31.5" x14ac:dyDescent="0.25">
      <c r="A15" s="17" t="str">
        <f>"11/12"</f>
        <v>11/12</v>
      </c>
      <c r="B15" s="18" t="s">
        <v>106</v>
      </c>
      <c r="C15" s="19" t="str">
        <f>"70"</f>
        <v>70</v>
      </c>
      <c r="D15" s="19">
        <v>4.8600000000000003</v>
      </c>
      <c r="E15" s="19">
        <v>0.76</v>
      </c>
      <c r="F15" s="19">
        <v>6.07</v>
      </c>
      <c r="G15" s="19">
        <v>6.36</v>
      </c>
      <c r="H15" s="19">
        <v>39.64</v>
      </c>
      <c r="I15" s="19">
        <v>229.95637466666665</v>
      </c>
      <c r="J15" s="19">
        <v>0.95</v>
      </c>
      <c r="K15" s="19">
        <v>3.79</v>
      </c>
      <c r="L15" s="19">
        <v>0</v>
      </c>
      <c r="M15" s="19">
        <v>0</v>
      </c>
      <c r="N15" s="19">
        <v>13.11</v>
      </c>
      <c r="O15" s="19">
        <v>25.23</v>
      </c>
      <c r="P15" s="19">
        <v>1.3</v>
      </c>
      <c r="Q15" s="19">
        <v>0</v>
      </c>
      <c r="R15" s="19">
        <v>0</v>
      </c>
      <c r="S15" s="19">
        <v>0</v>
      </c>
      <c r="T15" s="19">
        <v>0.74</v>
      </c>
      <c r="U15" s="19">
        <v>188.3</v>
      </c>
      <c r="V15" s="19">
        <v>52.72</v>
      </c>
      <c r="W15" s="19">
        <v>10.53</v>
      </c>
      <c r="X15" s="19">
        <v>6.5</v>
      </c>
      <c r="Y15" s="19">
        <v>39.81</v>
      </c>
      <c r="Z15" s="19">
        <v>0.56999999999999995</v>
      </c>
      <c r="AA15" s="19">
        <v>6.33</v>
      </c>
      <c r="AB15" s="19">
        <v>1.96</v>
      </c>
      <c r="AC15" s="19">
        <v>10.97</v>
      </c>
      <c r="AD15" s="19">
        <v>3.22</v>
      </c>
      <c r="AE15" s="19">
        <v>0.05</v>
      </c>
      <c r="AF15" s="19">
        <v>0.03</v>
      </c>
      <c r="AG15" s="19">
        <v>0.42</v>
      </c>
      <c r="AH15" s="19">
        <v>1.47</v>
      </c>
      <c r="AI15" s="19">
        <v>0</v>
      </c>
      <c r="AJ15" s="16">
        <v>0</v>
      </c>
      <c r="AK15" s="16">
        <v>224.01</v>
      </c>
      <c r="AL15" s="16">
        <v>198.13</v>
      </c>
      <c r="AM15" s="16">
        <v>369.03</v>
      </c>
      <c r="AN15" s="16">
        <v>148.94999999999999</v>
      </c>
      <c r="AO15" s="16">
        <v>80.650000000000006</v>
      </c>
      <c r="AP15" s="16">
        <v>152.21</v>
      </c>
      <c r="AQ15" s="16">
        <v>48.71</v>
      </c>
      <c r="AR15" s="16">
        <v>225.75</v>
      </c>
      <c r="AS15" s="16">
        <v>166.56</v>
      </c>
      <c r="AT15" s="16">
        <v>195.62</v>
      </c>
      <c r="AU15" s="16">
        <v>198.56</v>
      </c>
      <c r="AV15" s="16">
        <v>97.69</v>
      </c>
      <c r="AW15" s="16">
        <v>161.12</v>
      </c>
      <c r="AX15" s="16">
        <v>1286.56</v>
      </c>
      <c r="AY15" s="16">
        <v>4.38</v>
      </c>
      <c r="AZ15" s="16">
        <v>396.94</v>
      </c>
      <c r="BA15" s="16">
        <v>237.21</v>
      </c>
      <c r="BB15" s="16">
        <v>121.89</v>
      </c>
      <c r="BC15" s="16">
        <v>91.26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0.37</v>
      </c>
      <c r="BL15" s="16">
        <v>0</v>
      </c>
      <c r="BM15" s="16">
        <v>0.21</v>
      </c>
      <c r="BN15" s="16">
        <v>0.02</v>
      </c>
      <c r="BO15" s="16">
        <v>0.04</v>
      </c>
      <c r="BP15" s="16">
        <v>0</v>
      </c>
      <c r="BQ15" s="16">
        <v>0</v>
      </c>
      <c r="BR15" s="16">
        <v>0</v>
      </c>
      <c r="BS15" s="16">
        <v>1.25</v>
      </c>
      <c r="BT15" s="16">
        <v>0</v>
      </c>
      <c r="BU15" s="16">
        <v>0</v>
      </c>
      <c r="BV15" s="16">
        <v>3.64</v>
      </c>
      <c r="BW15" s="16">
        <v>0.01</v>
      </c>
      <c r="BX15" s="16">
        <v>0</v>
      </c>
      <c r="BY15" s="16">
        <v>0</v>
      </c>
      <c r="BZ15" s="16">
        <v>0</v>
      </c>
      <c r="CA15" s="16">
        <v>0</v>
      </c>
      <c r="CB15" s="16">
        <v>28.85</v>
      </c>
      <c r="CC15" s="20"/>
      <c r="CD15" s="20"/>
      <c r="CE15" s="16">
        <v>6.66</v>
      </c>
      <c r="CG15" s="16">
        <v>11.88</v>
      </c>
      <c r="CH15" s="16">
        <v>6.46</v>
      </c>
      <c r="CI15" s="16">
        <v>9.17</v>
      </c>
      <c r="CJ15" s="16">
        <v>634.69000000000005</v>
      </c>
      <c r="CK15" s="16">
        <v>243.01</v>
      </c>
      <c r="CL15" s="16">
        <v>438.85</v>
      </c>
      <c r="CM15" s="16">
        <v>5.09</v>
      </c>
      <c r="CN15" s="16">
        <v>3.21</v>
      </c>
      <c r="CO15" s="16">
        <v>4.3899999999999997</v>
      </c>
      <c r="CP15" s="16">
        <v>14</v>
      </c>
      <c r="CQ15" s="16">
        <v>0.47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11.54</v>
      </c>
      <c r="E16" s="73">
        <v>0.76</v>
      </c>
      <c r="F16" s="73">
        <v>13.51</v>
      </c>
      <c r="G16" s="73">
        <v>13.8</v>
      </c>
      <c r="H16" s="73">
        <v>91.33</v>
      </c>
      <c r="I16" s="73">
        <v>525.70000000000005</v>
      </c>
      <c r="J16" s="73">
        <v>2.08</v>
      </c>
      <c r="K16" s="73">
        <v>7.04</v>
      </c>
      <c r="L16" s="73">
        <v>0</v>
      </c>
      <c r="M16" s="73">
        <v>0</v>
      </c>
      <c r="N16" s="73">
        <v>30.7</v>
      </c>
      <c r="O16" s="73">
        <v>54.9</v>
      </c>
      <c r="P16" s="73">
        <v>5.73</v>
      </c>
      <c r="Q16" s="73">
        <v>0</v>
      </c>
      <c r="R16" s="73">
        <v>0</v>
      </c>
      <c r="S16" s="73">
        <v>1.58</v>
      </c>
      <c r="T16" s="73">
        <v>2.76</v>
      </c>
      <c r="U16" s="73">
        <v>400.66</v>
      </c>
      <c r="V16" s="73">
        <v>375.51</v>
      </c>
      <c r="W16" s="73">
        <v>66.62</v>
      </c>
      <c r="X16" s="73">
        <v>64.28</v>
      </c>
      <c r="Y16" s="73">
        <v>174.06</v>
      </c>
      <c r="Z16" s="73">
        <v>2.19</v>
      </c>
      <c r="AA16" s="73">
        <v>6.33</v>
      </c>
      <c r="AB16" s="73">
        <v>52.4</v>
      </c>
      <c r="AC16" s="73">
        <v>19.059999999999999</v>
      </c>
      <c r="AD16" s="73">
        <v>6.21</v>
      </c>
      <c r="AE16" s="73">
        <v>0.23</v>
      </c>
      <c r="AF16" s="73">
        <v>0.09</v>
      </c>
      <c r="AG16" s="73">
        <v>0.93</v>
      </c>
      <c r="AH16" s="73">
        <v>3.43</v>
      </c>
      <c r="AI16" s="73">
        <v>60.78</v>
      </c>
      <c r="AJ16" s="74">
        <v>0</v>
      </c>
      <c r="AK16" s="74">
        <v>521.1</v>
      </c>
      <c r="AL16" s="74">
        <v>432.78</v>
      </c>
      <c r="AM16" s="74">
        <v>715.47</v>
      </c>
      <c r="AN16" s="74">
        <v>368.03</v>
      </c>
      <c r="AO16" s="74">
        <v>156.99</v>
      </c>
      <c r="AP16" s="74">
        <v>340.49</v>
      </c>
      <c r="AQ16" s="74">
        <v>138.65</v>
      </c>
      <c r="AR16" s="74">
        <v>516.12</v>
      </c>
      <c r="AS16" s="74">
        <v>425.91</v>
      </c>
      <c r="AT16" s="74">
        <v>573.91999999999996</v>
      </c>
      <c r="AU16" s="74">
        <v>672.4</v>
      </c>
      <c r="AV16" s="74">
        <v>226.78</v>
      </c>
      <c r="AW16" s="74">
        <v>650.65</v>
      </c>
      <c r="AX16" s="74">
        <v>2457.41</v>
      </c>
      <c r="AY16" s="74">
        <v>4.38</v>
      </c>
      <c r="AZ16" s="74">
        <v>793.93</v>
      </c>
      <c r="BA16" s="74">
        <v>503.45</v>
      </c>
      <c r="BB16" s="74">
        <v>329.94</v>
      </c>
      <c r="BC16" s="74">
        <v>229.68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0.01</v>
      </c>
      <c r="BJ16" s="74">
        <v>0</v>
      </c>
      <c r="BK16" s="74">
        <v>1.1499999999999999</v>
      </c>
      <c r="BL16" s="74">
        <v>0</v>
      </c>
      <c r="BM16" s="74">
        <v>0.44</v>
      </c>
      <c r="BN16" s="74">
        <v>0.03</v>
      </c>
      <c r="BO16" s="74">
        <v>7.0000000000000007E-2</v>
      </c>
      <c r="BP16" s="74">
        <v>0</v>
      </c>
      <c r="BQ16" s="74">
        <v>0</v>
      </c>
      <c r="BR16" s="74">
        <v>0.01</v>
      </c>
      <c r="BS16" s="74">
        <v>3.18</v>
      </c>
      <c r="BT16" s="74">
        <v>0</v>
      </c>
      <c r="BU16" s="74">
        <v>0</v>
      </c>
      <c r="BV16" s="74">
        <v>7.39</v>
      </c>
      <c r="BW16" s="74">
        <v>0.03</v>
      </c>
      <c r="BX16" s="74">
        <v>0</v>
      </c>
      <c r="BY16" s="74">
        <v>0</v>
      </c>
      <c r="BZ16" s="74">
        <v>0</v>
      </c>
      <c r="CA16" s="74">
        <v>0</v>
      </c>
      <c r="CB16" s="74">
        <v>507.24</v>
      </c>
      <c r="CC16" s="70"/>
      <c r="CD16" s="70">
        <f>$I$16/$I$26*100</f>
        <v>36.28369890810707</v>
      </c>
      <c r="CE16" s="74">
        <v>15.07</v>
      </c>
      <c r="CF16" s="74"/>
      <c r="CG16" s="74">
        <v>53.08</v>
      </c>
      <c r="CH16" s="74">
        <v>30.51</v>
      </c>
      <c r="CI16" s="74">
        <v>41.8</v>
      </c>
      <c r="CJ16" s="74">
        <v>7207.88</v>
      </c>
      <c r="CK16" s="74">
        <v>2977.42</v>
      </c>
      <c r="CL16" s="74">
        <v>5092.6499999999996</v>
      </c>
      <c r="CM16" s="74">
        <v>208.27</v>
      </c>
      <c r="CN16" s="74">
        <v>175.65</v>
      </c>
      <c r="CO16" s="74">
        <v>192.19</v>
      </c>
      <c r="CP16" s="74">
        <v>22.88</v>
      </c>
      <c r="CQ16" s="74">
        <v>0.97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ht="63" x14ac:dyDescent="0.25">
      <c r="A18" s="17" t="str">
        <f>"38/1"</f>
        <v>38/1</v>
      </c>
      <c r="B18" s="18" t="s">
        <v>109</v>
      </c>
      <c r="C18" s="19" t="str">
        <f>"100"</f>
        <v>100</v>
      </c>
      <c r="D18" s="19">
        <v>1.34</v>
      </c>
      <c r="E18" s="19">
        <v>0</v>
      </c>
      <c r="F18" s="19">
        <v>5.95</v>
      </c>
      <c r="G18" s="19">
        <v>5.95</v>
      </c>
      <c r="H18" s="19">
        <v>19.82</v>
      </c>
      <c r="I18" s="19">
        <v>130.64302776</v>
      </c>
      <c r="J18" s="19">
        <v>0.75</v>
      </c>
      <c r="K18" s="19">
        <v>3.9</v>
      </c>
      <c r="L18" s="19">
        <v>0</v>
      </c>
      <c r="M18" s="19">
        <v>0</v>
      </c>
      <c r="N18" s="19">
        <v>17.600000000000001</v>
      </c>
      <c r="O18" s="19">
        <v>7.0000000000000007E-2</v>
      </c>
      <c r="P18" s="19">
        <v>2.14</v>
      </c>
      <c r="Q18" s="19">
        <v>0</v>
      </c>
      <c r="R18" s="19">
        <v>0</v>
      </c>
      <c r="S18" s="19">
        <v>0.08</v>
      </c>
      <c r="T18" s="19">
        <v>1.62</v>
      </c>
      <c r="U18" s="19">
        <v>217.49</v>
      </c>
      <c r="V18" s="19">
        <v>185.57</v>
      </c>
      <c r="W18" s="19">
        <v>28.74</v>
      </c>
      <c r="X18" s="19">
        <v>16.04</v>
      </c>
      <c r="Y18" s="19">
        <v>31.62</v>
      </c>
      <c r="Z18" s="19">
        <v>1.04</v>
      </c>
      <c r="AA18" s="19">
        <v>0</v>
      </c>
      <c r="AB18" s="19">
        <v>6.84</v>
      </c>
      <c r="AC18" s="19">
        <v>1.64</v>
      </c>
      <c r="AD18" s="19">
        <v>2.72</v>
      </c>
      <c r="AE18" s="19">
        <v>0.01</v>
      </c>
      <c r="AF18" s="19">
        <v>0.03</v>
      </c>
      <c r="AG18" s="19">
        <v>0.12</v>
      </c>
      <c r="AH18" s="19">
        <v>0.33</v>
      </c>
      <c r="AI18" s="19">
        <v>1.61</v>
      </c>
      <c r="AJ18" s="16">
        <v>0</v>
      </c>
      <c r="AK18" s="16">
        <v>40.51</v>
      </c>
      <c r="AL18" s="16">
        <v>45.86</v>
      </c>
      <c r="AM18" s="16">
        <v>51.21</v>
      </c>
      <c r="AN18" s="16">
        <v>70.319999999999993</v>
      </c>
      <c r="AO18" s="16">
        <v>15.29</v>
      </c>
      <c r="AP18" s="16">
        <v>40.51</v>
      </c>
      <c r="AQ18" s="16">
        <v>9.94</v>
      </c>
      <c r="AR18" s="16">
        <v>34.4</v>
      </c>
      <c r="AS18" s="16">
        <v>30.57</v>
      </c>
      <c r="AT18" s="16">
        <v>55.8</v>
      </c>
      <c r="AU18" s="16">
        <v>250.71</v>
      </c>
      <c r="AV18" s="16">
        <v>10.7</v>
      </c>
      <c r="AW18" s="16">
        <v>29.05</v>
      </c>
      <c r="AX18" s="16">
        <v>209.43</v>
      </c>
      <c r="AY18" s="16">
        <v>0</v>
      </c>
      <c r="AZ18" s="16">
        <v>35.92</v>
      </c>
      <c r="BA18" s="16">
        <v>48.15</v>
      </c>
      <c r="BB18" s="16">
        <v>38.22</v>
      </c>
      <c r="BC18" s="16">
        <v>11.47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0.36</v>
      </c>
      <c r="BL18" s="16">
        <v>0</v>
      </c>
      <c r="BM18" s="16">
        <v>0.24</v>
      </c>
      <c r="BN18" s="16">
        <v>0.02</v>
      </c>
      <c r="BO18" s="16">
        <v>0.04</v>
      </c>
      <c r="BP18" s="16">
        <v>0</v>
      </c>
      <c r="BQ18" s="16">
        <v>0</v>
      </c>
      <c r="BR18" s="16">
        <v>0</v>
      </c>
      <c r="BS18" s="16">
        <v>1.39</v>
      </c>
      <c r="BT18" s="16">
        <v>0</v>
      </c>
      <c r="BU18" s="16">
        <v>0</v>
      </c>
      <c r="BV18" s="16">
        <v>3.47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72.709999999999994</v>
      </c>
      <c r="CC18" s="20"/>
      <c r="CD18" s="20"/>
      <c r="CE18" s="16">
        <v>1.1399999999999999</v>
      </c>
      <c r="CF18" s="16"/>
      <c r="CG18" s="16">
        <v>40.44</v>
      </c>
      <c r="CH18" s="16">
        <v>24.18</v>
      </c>
      <c r="CI18" s="16">
        <v>32.31</v>
      </c>
      <c r="CJ18" s="16">
        <v>1164.02</v>
      </c>
      <c r="CK18" s="16">
        <v>286.19</v>
      </c>
      <c r="CL18" s="16">
        <v>725.11</v>
      </c>
      <c r="CM18" s="16">
        <v>6.3</v>
      </c>
      <c r="CN18" s="16">
        <v>4.3099999999999996</v>
      </c>
      <c r="CO18" s="16">
        <v>5.31</v>
      </c>
      <c r="CP18" s="16">
        <v>5</v>
      </c>
      <c r="CQ18" s="16">
        <v>0.5</v>
      </c>
      <c r="CR18" s="67"/>
    </row>
    <row r="19" spans="1:96" s="21" customFormat="1" ht="31.5" x14ac:dyDescent="0.25">
      <c r="A19" s="17" t="str">
        <f>"5/9"</f>
        <v>5/9</v>
      </c>
      <c r="B19" s="18" t="s">
        <v>110</v>
      </c>
      <c r="C19" s="19" t="str">
        <f>"120"</f>
        <v>120</v>
      </c>
      <c r="D19" s="19">
        <v>16.97</v>
      </c>
      <c r="E19" s="19">
        <v>15.35</v>
      </c>
      <c r="F19" s="19">
        <v>14.2</v>
      </c>
      <c r="G19" s="19">
        <v>1.95</v>
      </c>
      <c r="H19" s="19">
        <v>9.73</v>
      </c>
      <c r="I19" s="19">
        <v>235.20025200000003</v>
      </c>
      <c r="J19" s="19">
        <v>4.22</v>
      </c>
      <c r="K19" s="19">
        <v>1.56</v>
      </c>
      <c r="L19" s="19">
        <v>0</v>
      </c>
      <c r="M19" s="19">
        <v>0</v>
      </c>
      <c r="N19" s="19">
        <v>0.22</v>
      </c>
      <c r="O19" s="19">
        <v>9.34</v>
      </c>
      <c r="P19" s="19">
        <v>0.18</v>
      </c>
      <c r="Q19" s="19">
        <v>0</v>
      </c>
      <c r="R19" s="19">
        <v>0</v>
      </c>
      <c r="S19" s="19">
        <v>0</v>
      </c>
      <c r="T19" s="19">
        <v>1.61</v>
      </c>
      <c r="U19" s="19">
        <v>250.38</v>
      </c>
      <c r="V19" s="19">
        <v>151.44999999999999</v>
      </c>
      <c r="W19" s="19">
        <v>15.55</v>
      </c>
      <c r="X19" s="19">
        <v>15.2</v>
      </c>
      <c r="Y19" s="19">
        <v>128.47</v>
      </c>
      <c r="Z19" s="19">
        <v>1.42</v>
      </c>
      <c r="AA19" s="19">
        <v>49.73</v>
      </c>
      <c r="AB19" s="19">
        <v>8.8800000000000008</v>
      </c>
      <c r="AC19" s="19">
        <v>63.94</v>
      </c>
      <c r="AD19" s="19">
        <v>1.57</v>
      </c>
      <c r="AE19" s="19">
        <v>0.06</v>
      </c>
      <c r="AF19" s="19">
        <v>0.12</v>
      </c>
      <c r="AG19" s="19">
        <v>6.21</v>
      </c>
      <c r="AH19" s="19">
        <v>11.24</v>
      </c>
      <c r="AI19" s="19">
        <v>0.32</v>
      </c>
      <c r="AJ19" s="16">
        <v>0</v>
      </c>
      <c r="AK19" s="16">
        <v>815.7</v>
      </c>
      <c r="AL19" s="16">
        <v>660.84</v>
      </c>
      <c r="AM19" s="16">
        <v>1314.61</v>
      </c>
      <c r="AN19" s="16">
        <v>1373.88</v>
      </c>
      <c r="AO19" s="16">
        <v>421.36</v>
      </c>
      <c r="AP19" s="16">
        <v>769.55</v>
      </c>
      <c r="AQ19" s="16">
        <v>264.63</v>
      </c>
      <c r="AR19" s="16">
        <v>712.09</v>
      </c>
      <c r="AS19" s="16">
        <v>1026.8</v>
      </c>
      <c r="AT19" s="16">
        <v>1105</v>
      </c>
      <c r="AU19" s="16">
        <v>1435.43</v>
      </c>
      <c r="AV19" s="16">
        <v>442.23</v>
      </c>
      <c r="AW19" s="16">
        <v>1215.97</v>
      </c>
      <c r="AX19" s="16">
        <v>2659.83</v>
      </c>
      <c r="AY19" s="16">
        <v>127.38</v>
      </c>
      <c r="AZ19" s="16">
        <v>895.52</v>
      </c>
      <c r="BA19" s="16">
        <v>795.91</v>
      </c>
      <c r="BB19" s="16">
        <v>584.30999999999995</v>
      </c>
      <c r="BC19" s="16">
        <v>223.58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0.13</v>
      </c>
      <c r="BL19" s="16">
        <v>0</v>
      </c>
      <c r="BM19" s="16">
        <v>0.08</v>
      </c>
      <c r="BN19" s="16">
        <v>0.01</v>
      </c>
      <c r="BO19" s="16">
        <v>0.01</v>
      </c>
      <c r="BP19" s="16">
        <v>0</v>
      </c>
      <c r="BQ19" s="16">
        <v>0</v>
      </c>
      <c r="BR19" s="16">
        <v>0</v>
      </c>
      <c r="BS19" s="16">
        <v>0.44</v>
      </c>
      <c r="BT19" s="16">
        <v>0</v>
      </c>
      <c r="BU19" s="16">
        <v>0</v>
      </c>
      <c r="BV19" s="16">
        <v>1.1200000000000001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92.36</v>
      </c>
      <c r="CC19" s="20"/>
      <c r="CD19" s="20"/>
      <c r="CE19" s="16">
        <v>51.21</v>
      </c>
      <c r="CF19" s="16"/>
      <c r="CG19" s="16">
        <v>38.200000000000003</v>
      </c>
      <c r="CH19" s="16">
        <v>18.12</v>
      </c>
      <c r="CI19" s="16">
        <v>28.16</v>
      </c>
      <c r="CJ19" s="16">
        <v>4095.4</v>
      </c>
      <c r="CK19" s="16">
        <v>2487.4</v>
      </c>
      <c r="CL19" s="16">
        <v>3291.4</v>
      </c>
      <c r="CM19" s="16">
        <v>27.32</v>
      </c>
      <c r="CN19" s="16">
        <v>20.57</v>
      </c>
      <c r="CO19" s="16">
        <v>24.01</v>
      </c>
      <c r="CP19" s="16">
        <v>0</v>
      </c>
      <c r="CQ19" s="16">
        <v>0.6</v>
      </c>
      <c r="CR19" s="67"/>
    </row>
    <row r="20" spans="1:96" s="21" customFormat="1" x14ac:dyDescent="0.25">
      <c r="A20" s="17" t="str">
        <f>"8/15"</f>
        <v>8/15</v>
      </c>
      <c r="B20" s="18" t="s">
        <v>102</v>
      </c>
      <c r="C20" s="19" t="str">
        <f>"50"</f>
        <v>50</v>
      </c>
      <c r="D20" s="19">
        <v>3.31</v>
      </c>
      <c r="E20" s="19">
        <v>0</v>
      </c>
      <c r="F20" s="19">
        <v>0.33</v>
      </c>
      <c r="G20" s="19">
        <v>0.33</v>
      </c>
      <c r="H20" s="19">
        <v>23.45</v>
      </c>
      <c r="I20" s="19">
        <v>111.95049999999999</v>
      </c>
      <c r="J20" s="19">
        <v>0</v>
      </c>
      <c r="K20" s="19">
        <v>0</v>
      </c>
      <c r="L20" s="19">
        <v>0</v>
      </c>
      <c r="M20" s="19">
        <v>0</v>
      </c>
      <c r="N20" s="19">
        <v>0.55000000000000004</v>
      </c>
      <c r="O20" s="19">
        <v>22.8</v>
      </c>
      <c r="P20" s="19">
        <v>0.1</v>
      </c>
      <c r="Q20" s="19">
        <v>0</v>
      </c>
      <c r="R20" s="19">
        <v>0</v>
      </c>
      <c r="S20" s="19">
        <v>0</v>
      </c>
      <c r="T20" s="19">
        <v>0.9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6">
        <v>0</v>
      </c>
      <c r="AK20" s="16">
        <v>159.65</v>
      </c>
      <c r="AL20" s="16">
        <v>166.17</v>
      </c>
      <c r="AM20" s="16">
        <v>254.48</v>
      </c>
      <c r="AN20" s="16">
        <v>84.39</v>
      </c>
      <c r="AO20" s="16">
        <v>50.03</v>
      </c>
      <c r="AP20" s="16">
        <v>100.05</v>
      </c>
      <c r="AQ20" s="16">
        <v>37.85</v>
      </c>
      <c r="AR20" s="16">
        <v>180.96</v>
      </c>
      <c r="AS20" s="16">
        <v>112.23</v>
      </c>
      <c r="AT20" s="16">
        <v>156.6</v>
      </c>
      <c r="AU20" s="16">
        <v>129.19999999999999</v>
      </c>
      <c r="AV20" s="16">
        <v>67.86</v>
      </c>
      <c r="AW20" s="16">
        <v>120.06</v>
      </c>
      <c r="AX20" s="16">
        <v>1003.98</v>
      </c>
      <c r="AY20" s="16">
        <v>0</v>
      </c>
      <c r="AZ20" s="16">
        <v>327.12</v>
      </c>
      <c r="BA20" s="16">
        <v>142.25</v>
      </c>
      <c r="BB20" s="16">
        <v>94.4</v>
      </c>
      <c r="BC20" s="16">
        <v>74.819999999999993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0.04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0.03</v>
      </c>
      <c r="BT20" s="16">
        <v>0</v>
      </c>
      <c r="BU20" s="16">
        <v>0</v>
      </c>
      <c r="BV20" s="16">
        <v>0.14000000000000001</v>
      </c>
      <c r="BW20" s="16">
        <v>0.01</v>
      </c>
      <c r="BX20" s="16">
        <v>0</v>
      </c>
      <c r="BY20" s="16">
        <v>0</v>
      </c>
      <c r="BZ20" s="16">
        <v>0</v>
      </c>
      <c r="CA20" s="16">
        <v>0</v>
      </c>
      <c r="CB20" s="16">
        <v>19.55</v>
      </c>
      <c r="CC20" s="20"/>
      <c r="CD20" s="20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2850</v>
      </c>
      <c r="CK20" s="16">
        <v>1098</v>
      </c>
      <c r="CL20" s="16">
        <v>1974</v>
      </c>
      <c r="CM20" s="16">
        <v>22.8</v>
      </c>
      <c r="CN20" s="16">
        <v>22.8</v>
      </c>
      <c r="CO20" s="16">
        <v>22.8</v>
      </c>
      <c r="CP20" s="16">
        <v>0</v>
      </c>
      <c r="CQ20" s="16">
        <v>0</v>
      </c>
      <c r="CR20" s="67"/>
    </row>
    <row r="21" spans="1:96" s="21" customFormat="1" x14ac:dyDescent="0.25">
      <c r="A21" s="17" t="str">
        <f>"8/16"</f>
        <v>8/16</v>
      </c>
      <c r="B21" s="18" t="s">
        <v>111</v>
      </c>
      <c r="C21" s="19" t="str">
        <f>"60"</f>
        <v>60</v>
      </c>
      <c r="D21" s="19">
        <v>3.96</v>
      </c>
      <c r="E21" s="19">
        <v>0</v>
      </c>
      <c r="F21" s="19">
        <v>0.72</v>
      </c>
      <c r="G21" s="19">
        <v>0.72</v>
      </c>
      <c r="H21" s="19">
        <v>25.02</v>
      </c>
      <c r="I21" s="19">
        <v>116.02799999999999</v>
      </c>
      <c r="J21" s="19">
        <v>0.12</v>
      </c>
      <c r="K21" s="19">
        <v>0</v>
      </c>
      <c r="L21" s="19">
        <v>0</v>
      </c>
      <c r="M21" s="19">
        <v>0</v>
      </c>
      <c r="N21" s="19">
        <v>0.72</v>
      </c>
      <c r="O21" s="19">
        <v>19.32</v>
      </c>
      <c r="P21" s="19">
        <v>4.9800000000000004</v>
      </c>
      <c r="Q21" s="19">
        <v>0</v>
      </c>
      <c r="R21" s="19">
        <v>0</v>
      </c>
      <c r="S21" s="19">
        <v>0.6</v>
      </c>
      <c r="T21" s="19">
        <v>1.5</v>
      </c>
      <c r="U21" s="19">
        <v>366</v>
      </c>
      <c r="V21" s="19">
        <v>147</v>
      </c>
      <c r="W21" s="19">
        <v>21</v>
      </c>
      <c r="X21" s="19">
        <v>28.2</v>
      </c>
      <c r="Y21" s="19">
        <v>94.8</v>
      </c>
      <c r="Z21" s="19">
        <v>2.34</v>
      </c>
      <c r="AA21" s="19">
        <v>0</v>
      </c>
      <c r="AB21" s="19">
        <v>3</v>
      </c>
      <c r="AC21" s="19">
        <v>0.6</v>
      </c>
      <c r="AD21" s="19">
        <v>0.84</v>
      </c>
      <c r="AE21" s="19">
        <v>0.11</v>
      </c>
      <c r="AF21" s="19">
        <v>0.05</v>
      </c>
      <c r="AG21" s="19">
        <v>0.42</v>
      </c>
      <c r="AH21" s="19">
        <v>1.2</v>
      </c>
      <c r="AI21" s="19">
        <v>0</v>
      </c>
      <c r="AJ21" s="16">
        <v>0</v>
      </c>
      <c r="AK21" s="16">
        <v>193.2</v>
      </c>
      <c r="AL21" s="16">
        <v>148.80000000000001</v>
      </c>
      <c r="AM21" s="16">
        <v>256.2</v>
      </c>
      <c r="AN21" s="16">
        <v>133.80000000000001</v>
      </c>
      <c r="AO21" s="16">
        <v>55.8</v>
      </c>
      <c r="AP21" s="16">
        <v>118.8</v>
      </c>
      <c r="AQ21" s="16">
        <v>48</v>
      </c>
      <c r="AR21" s="16">
        <v>222.6</v>
      </c>
      <c r="AS21" s="16">
        <v>178.2</v>
      </c>
      <c r="AT21" s="16">
        <v>174.6</v>
      </c>
      <c r="AU21" s="16">
        <v>278.39999999999998</v>
      </c>
      <c r="AV21" s="16">
        <v>74.400000000000006</v>
      </c>
      <c r="AW21" s="16">
        <v>186</v>
      </c>
      <c r="AX21" s="16">
        <v>935.4</v>
      </c>
      <c r="AY21" s="16">
        <v>0</v>
      </c>
      <c r="AZ21" s="16">
        <v>315.60000000000002</v>
      </c>
      <c r="BA21" s="16">
        <v>174.6</v>
      </c>
      <c r="BB21" s="16">
        <v>108</v>
      </c>
      <c r="BC21" s="16">
        <v>78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0.08</v>
      </c>
      <c r="BL21" s="16">
        <v>0</v>
      </c>
      <c r="BM21" s="16">
        <v>0.01</v>
      </c>
      <c r="BN21" s="16">
        <v>0.01</v>
      </c>
      <c r="BO21" s="16">
        <v>0</v>
      </c>
      <c r="BP21" s="16">
        <v>0</v>
      </c>
      <c r="BQ21" s="16">
        <v>0</v>
      </c>
      <c r="BR21" s="16">
        <v>0.01</v>
      </c>
      <c r="BS21" s="16">
        <v>7.0000000000000007E-2</v>
      </c>
      <c r="BT21" s="16">
        <v>0</v>
      </c>
      <c r="BU21" s="16">
        <v>0</v>
      </c>
      <c r="BV21" s="16">
        <v>0.28999999999999998</v>
      </c>
      <c r="BW21" s="16">
        <v>0.05</v>
      </c>
      <c r="BX21" s="16">
        <v>0</v>
      </c>
      <c r="BY21" s="16">
        <v>0</v>
      </c>
      <c r="BZ21" s="16">
        <v>0</v>
      </c>
      <c r="CA21" s="16">
        <v>0</v>
      </c>
      <c r="CB21" s="16">
        <v>28.2</v>
      </c>
      <c r="CC21" s="20"/>
      <c r="CD21" s="20"/>
      <c r="CE21" s="16">
        <v>0.5</v>
      </c>
      <c r="CF21" s="16"/>
      <c r="CG21" s="16">
        <v>15</v>
      </c>
      <c r="CH21" s="16">
        <v>15</v>
      </c>
      <c r="CI21" s="16">
        <v>15</v>
      </c>
      <c r="CJ21" s="16">
        <v>2850</v>
      </c>
      <c r="CK21" s="16">
        <v>1098</v>
      </c>
      <c r="CL21" s="16">
        <v>1974</v>
      </c>
      <c r="CM21" s="16">
        <v>28.5</v>
      </c>
      <c r="CN21" s="16">
        <v>23.7</v>
      </c>
      <c r="CO21" s="16">
        <v>26.1</v>
      </c>
      <c r="CP21" s="16">
        <v>0</v>
      </c>
      <c r="CQ21" s="16">
        <v>0</v>
      </c>
      <c r="CR21" s="67"/>
    </row>
    <row r="22" spans="1:96" s="21" customFormat="1" ht="31.5" x14ac:dyDescent="0.25">
      <c r="A22" s="17" t="str">
        <f>"46/3"</f>
        <v>46/3</v>
      </c>
      <c r="B22" s="18" t="s">
        <v>112</v>
      </c>
      <c r="C22" s="19" t="str">
        <f>"150"</f>
        <v>150</v>
      </c>
      <c r="D22" s="19">
        <v>5.27</v>
      </c>
      <c r="E22" s="19">
        <v>0</v>
      </c>
      <c r="F22" s="19">
        <v>3.88</v>
      </c>
      <c r="G22" s="19">
        <v>4.41</v>
      </c>
      <c r="H22" s="19">
        <v>34.06</v>
      </c>
      <c r="I22" s="19">
        <v>191.79659699999999</v>
      </c>
      <c r="J22" s="19">
        <v>0.56999999999999995</v>
      </c>
      <c r="K22" s="19">
        <v>2.44</v>
      </c>
      <c r="L22" s="19">
        <v>0</v>
      </c>
      <c r="M22" s="19">
        <v>0</v>
      </c>
      <c r="N22" s="19">
        <v>0.93</v>
      </c>
      <c r="O22" s="19">
        <v>31.42</v>
      </c>
      <c r="P22" s="19">
        <v>1.72</v>
      </c>
      <c r="Q22" s="19">
        <v>0</v>
      </c>
      <c r="R22" s="19">
        <v>0</v>
      </c>
      <c r="S22" s="19">
        <v>0</v>
      </c>
      <c r="T22" s="19">
        <v>0.63</v>
      </c>
      <c r="U22" s="19">
        <v>146.69</v>
      </c>
      <c r="V22" s="19">
        <v>55.23</v>
      </c>
      <c r="W22" s="19">
        <v>9.74</v>
      </c>
      <c r="X22" s="19">
        <v>7.17</v>
      </c>
      <c r="Y22" s="19">
        <v>38.909999999999997</v>
      </c>
      <c r="Z22" s="19">
        <v>0.72</v>
      </c>
      <c r="AA22" s="19">
        <v>0</v>
      </c>
      <c r="AB22" s="19">
        <v>0</v>
      </c>
      <c r="AC22" s="19">
        <v>0</v>
      </c>
      <c r="AD22" s="19">
        <v>2.42</v>
      </c>
      <c r="AE22" s="19">
        <v>0.06</v>
      </c>
      <c r="AF22" s="19">
        <v>0.02</v>
      </c>
      <c r="AG22" s="19">
        <v>0.49</v>
      </c>
      <c r="AH22" s="19">
        <v>1.48</v>
      </c>
      <c r="AI22" s="19">
        <v>0</v>
      </c>
      <c r="AJ22" s="16">
        <v>0</v>
      </c>
      <c r="AK22" s="16">
        <v>228.19</v>
      </c>
      <c r="AL22" s="16">
        <v>208.54</v>
      </c>
      <c r="AM22" s="16">
        <v>390.71</v>
      </c>
      <c r="AN22" s="16">
        <v>121.29</v>
      </c>
      <c r="AO22" s="16">
        <v>74.31</v>
      </c>
      <c r="AP22" s="16">
        <v>150.53</v>
      </c>
      <c r="AQ22" s="16">
        <v>48.42</v>
      </c>
      <c r="AR22" s="16">
        <v>242.58</v>
      </c>
      <c r="AS22" s="16">
        <v>160.12</v>
      </c>
      <c r="AT22" s="16">
        <v>193.68</v>
      </c>
      <c r="AU22" s="16">
        <v>164.91</v>
      </c>
      <c r="AV22" s="16">
        <v>96.84</v>
      </c>
      <c r="AW22" s="16">
        <v>169.71</v>
      </c>
      <c r="AX22" s="16">
        <v>1492.85</v>
      </c>
      <c r="AY22" s="16">
        <v>0</v>
      </c>
      <c r="AZ22" s="16">
        <v>470.29</v>
      </c>
      <c r="BA22" s="16">
        <v>242.58</v>
      </c>
      <c r="BB22" s="16">
        <v>121.29</v>
      </c>
      <c r="BC22" s="16">
        <v>96.84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0.28999999999999998</v>
      </c>
      <c r="BL22" s="16">
        <v>0</v>
      </c>
      <c r="BM22" s="16">
        <v>0.14000000000000001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0.79</v>
      </c>
      <c r="BT22" s="16">
        <v>0</v>
      </c>
      <c r="BU22" s="16">
        <v>0</v>
      </c>
      <c r="BV22" s="16">
        <v>2.42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6.63</v>
      </c>
      <c r="CC22" s="20"/>
      <c r="CD22" s="20"/>
      <c r="CE22" s="16">
        <v>0</v>
      </c>
      <c r="CF22" s="16"/>
      <c r="CG22" s="16">
        <v>21.02</v>
      </c>
      <c r="CH22" s="16">
        <v>11.02</v>
      </c>
      <c r="CI22" s="16">
        <v>16.02</v>
      </c>
      <c r="CJ22" s="16">
        <v>483.11</v>
      </c>
      <c r="CK22" s="16">
        <v>483.11</v>
      </c>
      <c r="CL22" s="16">
        <v>483.11</v>
      </c>
      <c r="CM22" s="16">
        <v>11.63</v>
      </c>
      <c r="CN22" s="16">
        <v>5.92</v>
      </c>
      <c r="CO22" s="16">
        <v>8.77</v>
      </c>
      <c r="CP22" s="16">
        <v>0</v>
      </c>
      <c r="CQ22" s="16">
        <v>0.38</v>
      </c>
      <c r="CR22" s="67"/>
    </row>
    <row r="23" spans="1:96" s="21" customFormat="1" ht="31.5" x14ac:dyDescent="0.25">
      <c r="A23" s="17" t="str">
        <f>"6/10"</f>
        <v>6/10</v>
      </c>
      <c r="B23" s="18" t="s">
        <v>113</v>
      </c>
      <c r="C23" s="19" t="str">
        <f>"200"</f>
        <v>200</v>
      </c>
      <c r="D23" s="19">
        <v>0.2</v>
      </c>
      <c r="E23" s="19">
        <v>0</v>
      </c>
      <c r="F23" s="19">
        <v>0.08</v>
      </c>
      <c r="G23" s="19">
        <v>0.08</v>
      </c>
      <c r="H23" s="19">
        <v>12.12</v>
      </c>
      <c r="I23" s="19">
        <v>47.29616</v>
      </c>
      <c r="J23" s="19">
        <v>0.02</v>
      </c>
      <c r="K23" s="19">
        <v>0</v>
      </c>
      <c r="L23" s="19">
        <v>0</v>
      </c>
      <c r="M23" s="19">
        <v>0</v>
      </c>
      <c r="N23" s="19">
        <v>11.21</v>
      </c>
      <c r="O23" s="19">
        <v>0</v>
      </c>
      <c r="P23" s="19">
        <v>0.91</v>
      </c>
      <c r="Q23" s="19">
        <v>0</v>
      </c>
      <c r="R23" s="19">
        <v>0</v>
      </c>
      <c r="S23" s="19">
        <v>0.46</v>
      </c>
      <c r="T23" s="19">
        <v>0.19</v>
      </c>
      <c r="U23" s="19">
        <v>6.44</v>
      </c>
      <c r="V23" s="19">
        <v>69.599999999999994</v>
      </c>
      <c r="W23" s="19">
        <v>7.28</v>
      </c>
      <c r="X23" s="19">
        <v>5.89</v>
      </c>
      <c r="Y23" s="19">
        <v>6.14</v>
      </c>
      <c r="Z23" s="19">
        <v>0.28000000000000003</v>
      </c>
      <c r="AA23" s="19">
        <v>0</v>
      </c>
      <c r="AB23" s="19">
        <v>18</v>
      </c>
      <c r="AC23" s="19">
        <v>3.4</v>
      </c>
      <c r="AD23" s="19">
        <v>0.14000000000000001</v>
      </c>
      <c r="AE23" s="19">
        <v>0.01</v>
      </c>
      <c r="AF23" s="19">
        <v>0.01</v>
      </c>
      <c r="AG23" s="19">
        <v>0.05</v>
      </c>
      <c r="AH23" s="19">
        <v>0.08</v>
      </c>
      <c r="AI23" s="19">
        <v>16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226.67</v>
      </c>
      <c r="CC23" s="20"/>
      <c r="CD23" s="20"/>
      <c r="CE23" s="16">
        <v>3</v>
      </c>
      <c r="CF23" s="16"/>
      <c r="CG23" s="16">
        <v>4.59</v>
      </c>
      <c r="CH23" s="16">
        <v>4.59</v>
      </c>
      <c r="CI23" s="16">
        <v>4.59</v>
      </c>
      <c r="CJ23" s="16">
        <v>545</v>
      </c>
      <c r="CK23" s="16">
        <v>210.4</v>
      </c>
      <c r="CL23" s="16">
        <v>377.7</v>
      </c>
      <c r="CM23" s="16">
        <v>46.66</v>
      </c>
      <c r="CN23" s="16">
        <v>27.76</v>
      </c>
      <c r="CO23" s="16">
        <v>37.21</v>
      </c>
      <c r="CP23" s="16">
        <v>10</v>
      </c>
      <c r="CQ23" s="16">
        <v>0</v>
      </c>
      <c r="CR23" s="67"/>
    </row>
    <row r="24" spans="1:96" s="16" customFormat="1" ht="31.5" x14ac:dyDescent="0.25">
      <c r="A24" s="17" t="str">
        <f>"8/2"</f>
        <v>8/2</v>
      </c>
      <c r="B24" s="18" t="s">
        <v>114</v>
      </c>
      <c r="C24" s="19" t="str">
        <f>"250"</f>
        <v>250</v>
      </c>
      <c r="D24" s="19">
        <v>1.87</v>
      </c>
      <c r="E24" s="19">
        <v>0</v>
      </c>
      <c r="F24" s="19">
        <v>5.19</v>
      </c>
      <c r="G24" s="19">
        <v>5.15</v>
      </c>
      <c r="H24" s="19">
        <v>9.9</v>
      </c>
      <c r="I24" s="19">
        <v>90.242609999999999</v>
      </c>
      <c r="J24" s="19">
        <v>1.0900000000000001</v>
      </c>
      <c r="K24" s="19">
        <v>3.25</v>
      </c>
      <c r="L24" s="19">
        <v>0</v>
      </c>
      <c r="M24" s="19">
        <v>0</v>
      </c>
      <c r="N24" s="19">
        <v>4.57</v>
      </c>
      <c r="O24" s="19">
        <v>3.41</v>
      </c>
      <c r="P24" s="19">
        <v>1.92</v>
      </c>
      <c r="Q24" s="19">
        <v>0</v>
      </c>
      <c r="R24" s="19">
        <v>0</v>
      </c>
      <c r="S24" s="19">
        <v>0.3</v>
      </c>
      <c r="T24" s="19">
        <v>1.26</v>
      </c>
      <c r="U24" s="19">
        <v>208.15</v>
      </c>
      <c r="V24" s="19">
        <v>222.94</v>
      </c>
      <c r="W24" s="19">
        <v>39.590000000000003</v>
      </c>
      <c r="X24" s="19">
        <v>17.89</v>
      </c>
      <c r="Y24" s="19">
        <v>39.35</v>
      </c>
      <c r="Z24" s="19">
        <v>0.56999999999999995</v>
      </c>
      <c r="AA24" s="19">
        <v>3</v>
      </c>
      <c r="AB24" s="19">
        <v>1452</v>
      </c>
      <c r="AC24" s="19">
        <v>307.3</v>
      </c>
      <c r="AD24" s="19">
        <v>2.38</v>
      </c>
      <c r="AE24" s="19">
        <v>0.03</v>
      </c>
      <c r="AF24" s="19">
        <v>0.04</v>
      </c>
      <c r="AG24" s="19">
        <v>0.56999999999999995</v>
      </c>
      <c r="AH24" s="19">
        <v>1</v>
      </c>
      <c r="AI24" s="19">
        <v>12.41</v>
      </c>
      <c r="AJ24" s="16">
        <v>0</v>
      </c>
      <c r="AK24" s="16">
        <v>109.89</v>
      </c>
      <c r="AL24" s="16">
        <v>87.75</v>
      </c>
      <c r="AM24" s="16">
        <v>152.33000000000001</v>
      </c>
      <c r="AN24" s="16">
        <v>133.44</v>
      </c>
      <c r="AO24" s="16">
        <v>46.44</v>
      </c>
      <c r="AP24" s="16">
        <v>83.66</v>
      </c>
      <c r="AQ24" s="16">
        <v>22.66</v>
      </c>
      <c r="AR24" s="16">
        <v>93.72</v>
      </c>
      <c r="AS24" s="16">
        <v>122.67</v>
      </c>
      <c r="AT24" s="16">
        <v>132.6</v>
      </c>
      <c r="AU24" s="16">
        <v>239</v>
      </c>
      <c r="AV24" s="16">
        <v>60.84</v>
      </c>
      <c r="AW24" s="16">
        <v>94.19</v>
      </c>
      <c r="AX24" s="16">
        <v>413.15</v>
      </c>
      <c r="AY24" s="16">
        <v>0</v>
      </c>
      <c r="AZ24" s="16">
        <v>96.17</v>
      </c>
      <c r="BA24" s="16">
        <v>97.67</v>
      </c>
      <c r="BB24" s="16">
        <v>79.569999999999993</v>
      </c>
      <c r="BC24" s="16">
        <v>34.26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0.28000000000000003</v>
      </c>
      <c r="BL24" s="16">
        <v>0</v>
      </c>
      <c r="BM24" s="16">
        <v>0.18</v>
      </c>
      <c r="BN24" s="16">
        <v>0.01</v>
      </c>
      <c r="BO24" s="16">
        <v>0.03</v>
      </c>
      <c r="BP24" s="16">
        <v>0</v>
      </c>
      <c r="BQ24" s="16">
        <v>0</v>
      </c>
      <c r="BR24" s="16">
        <v>0</v>
      </c>
      <c r="BS24" s="16">
        <v>1.06</v>
      </c>
      <c r="BT24" s="16">
        <v>0</v>
      </c>
      <c r="BU24" s="16">
        <v>0</v>
      </c>
      <c r="BV24" s="16">
        <v>2.97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305.14</v>
      </c>
      <c r="CC24" s="20"/>
      <c r="CD24" s="20"/>
      <c r="CE24" s="16">
        <v>245</v>
      </c>
      <c r="CG24" s="16">
        <v>31.32</v>
      </c>
      <c r="CH24" s="16">
        <v>17.27</v>
      </c>
      <c r="CI24" s="16">
        <v>24.29</v>
      </c>
      <c r="CJ24" s="16">
        <v>1407.17</v>
      </c>
      <c r="CK24" s="16">
        <v>460.27</v>
      </c>
      <c r="CL24" s="16">
        <v>933.72</v>
      </c>
      <c r="CM24" s="16">
        <v>61.22</v>
      </c>
      <c r="CN24" s="16">
        <v>39.619999999999997</v>
      </c>
      <c r="CO24" s="16">
        <v>50.42</v>
      </c>
      <c r="CP24" s="16">
        <v>0</v>
      </c>
      <c r="CQ24" s="16">
        <v>0.5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32.909999999999997</v>
      </c>
      <c r="E25" s="73">
        <v>15.35</v>
      </c>
      <c r="F25" s="73">
        <v>30.35</v>
      </c>
      <c r="G25" s="73">
        <v>18.579999999999998</v>
      </c>
      <c r="H25" s="73">
        <v>134.12</v>
      </c>
      <c r="I25" s="73">
        <v>923.16</v>
      </c>
      <c r="J25" s="73">
        <v>6.77</v>
      </c>
      <c r="K25" s="73">
        <v>11.15</v>
      </c>
      <c r="L25" s="73">
        <v>0</v>
      </c>
      <c r="M25" s="73">
        <v>0</v>
      </c>
      <c r="N25" s="73">
        <v>35.799999999999997</v>
      </c>
      <c r="O25" s="73">
        <v>86.36</v>
      </c>
      <c r="P25" s="73">
        <v>11.95</v>
      </c>
      <c r="Q25" s="73">
        <v>0</v>
      </c>
      <c r="R25" s="73">
        <v>0</v>
      </c>
      <c r="S25" s="73">
        <v>1.44</v>
      </c>
      <c r="T25" s="73">
        <v>7.72</v>
      </c>
      <c r="U25" s="73">
        <v>1195.1400000000001</v>
      </c>
      <c r="V25" s="73">
        <v>831.79</v>
      </c>
      <c r="W25" s="73">
        <v>121.9</v>
      </c>
      <c r="X25" s="73">
        <v>90.38</v>
      </c>
      <c r="Y25" s="73">
        <v>339.29</v>
      </c>
      <c r="Z25" s="73">
        <v>6.37</v>
      </c>
      <c r="AA25" s="73">
        <v>52.73</v>
      </c>
      <c r="AB25" s="73">
        <v>1488.72</v>
      </c>
      <c r="AC25" s="73">
        <v>376.88</v>
      </c>
      <c r="AD25" s="73">
        <v>10.07</v>
      </c>
      <c r="AE25" s="73">
        <v>0.28000000000000003</v>
      </c>
      <c r="AF25" s="73">
        <v>0.26</v>
      </c>
      <c r="AG25" s="73">
        <v>7.85</v>
      </c>
      <c r="AH25" s="73">
        <v>15.33</v>
      </c>
      <c r="AI25" s="73">
        <v>30.34</v>
      </c>
      <c r="AJ25" s="74">
        <v>0</v>
      </c>
      <c r="AK25" s="74">
        <v>1547.14</v>
      </c>
      <c r="AL25" s="74">
        <v>1317.96</v>
      </c>
      <c r="AM25" s="74">
        <v>2419.54</v>
      </c>
      <c r="AN25" s="74">
        <v>1917.12</v>
      </c>
      <c r="AO25" s="74">
        <v>663.21</v>
      </c>
      <c r="AP25" s="74">
        <v>1263.0999999999999</v>
      </c>
      <c r="AQ25" s="74">
        <v>431.48</v>
      </c>
      <c r="AR25" s="74">
        <v>1486.34</v>
      </c>
      <c r="AS25" s="74">
        <v>1630.59</v>
      </c>
      <c r="AT25" s="74">
        <v>1818.28</v>
      </c>
      <c r="AU25" s="74">
        <v>2497.65</v>
      </c>
      <c r="AV25" s="74">
        <v>752.86</v>
      </c>
      <c r="AW25" s="74">
        <v>1814.98</v>
      </c>
      <c r="AX25" s="74">
        <v>6714.64</v>
      </c>
      <c r="AY25" s="74">
        <v>127.38</v>
      </c>
      <c r="AZ25" s="74">
        <v>2140.62</v>
      </c>
      <c r="BA25" s="74">
        <v>1501.16</v>
      </c>
      <c r="BB25" s="74">
        <v>1025.78</v>
      </c>
      <c r="BC25" s="74">
        <v>518.97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1.19</v>
      </c>
      <c r="BL25" s="74">
        <v>0</v>
      </c>
      <c r="BM25" s="74">
        <v>0.65</v>
      </c>
      <c r="BN25" s="74">
        <v>0.06</v>
      </c>
      <c r="BO25" s="74">
        <v>0.11</v>
      </c>
      <c r="BP25" s="74">
        <v>0</v>
      </c>
      <c r="BQ25" s="74">
        <v>0</v>
      </c>
      <c r="BR25" s="74">
        <v>0.02</v>
      </c>
      <c r="BS25" s="74">
        <v>3.78</v>
      </c>
      <c r="BT25" s="74">
        <v>0</v>
      </c>
      <c r="BU25" s="74">
        <v>0</v>
      </c>
      <c r="BV25" s="74">
        <v>10.41</v>
      </c>
      <c r="BW25" s="74">
        <v>7.0000000000000007E-2</v>
      </c>
      <c r="BX25" s="74">
        <v>0</v>
      </c>
      <c r="BY25" s="74">
        <v>0</v>
      </c>
      <c r="BZ25" s="74">
        <v>0</v>
      </c>
      <c r="CA25" s="74">
        <v>0</v>
      </c>
      <c r="CB25" s="74">
        <v>751.27</v>
      </c>
      <c r="CC25" s="70"/>
      <c r="CD25" s="70">
        <f>$I$25/$I$26*100</f>
        <v>63.716301091892937</v>
      </c>
      <c r="CE25" s="74">
        <v>300.85000000000002</v>
      </c>
      <c r="CF25" s="74"/>
      <c r="CG25" s="74">
        <v>150.57</v>
      </c>
      <c r="CH25" s="74">
        <v>90.18</v>
      </c>
      <c r="CI25" s="74">
        <v>120.37</v>
      </c>
      <c r="CJ25" s="74">
        <v>13394.69</v>
      </c>
      <c r="CK25" s="74">
        <v>6123.36</v>
      </c>
      <c r="CL25" s="74">
        <v>9759.0300000000007</v>
      </c>
      <c r="CM25" s="74">
        <v>204.43</v>
      </c>
      <c r="CN25" s="74">
        <v>144.68</v>
      </c>
      <c r="CO25" s="74">
        <v>174.61</v>
      </c>
      <c r="CP25" s="74">
        <v>15</v>
      </c>
      <c r="CQ25" s="74">
        <v>1.98</v>
      </c>
    </row>
    <row r="26" spans="1:96" s="22" customFormat="1" x14ac:dyDescent="0.25">
      <c r="A26" s="71"/>
      <c r="B26" s="72" t="s">
        <v>116</v>
      </c>
      <c r="C26" s="73"/>
      <c r="D26" s="73">
        <v>44.46</v>
      </c>
      <c r="E26" s="73">
        <v>16.11</v>
      </c>
      <c r="F26" s="73">
        <v>43.86</v>
      </c>
      <c r="G26" s="73">
        <v>32.380000000000003</v>
      </c>
      <c r="H26" s="73">
        <v>225.44</v>
      </c>
      <c r="I26" s="73">
        <v>1448.86</v>
      </c>
      <c r="J26" s="73">
        <v>8.84</v>
      </c>
      <c r="K26" s="73">
        <v>18.190000000000001</v>
      </c>
      <c r="L26" s="73">
        <v>0</v>
      </c>
      <c r="M26" s="73">
        <v>0</v>
      </c>
      <c r="N26" s="73">
        <v>66.5</v>
      </c>
      <c r="O26" s="73">
        <v>141.26</v>
      </c>
      <c r="P26" s="73">
        <v>17.68</v>
      </c>
      <c r="Q26" s="73">
        <v>0</v>
      </c>
      <c r="R26" s="73">
        <v>0</v>
      </c>
      <c r="S26" s="73">
        <v>3.02</v>
      </c>
      <c r="T26" s="73">
        <v>10.48</v>
      </c>
      <c r="U26" s="73">
        <v>1595.8</v>
      </c>
      <c r="V26" s="73">
        <v>1207.3</v>
      </c>
      <c r="W26" s="73">
        <v>188.53</v>
      </c>
      <c r="X26" s="73">
        <v>154.66</v>
      </c>
      <c r="Y26" s="73">
        <v>513.35</v>
      </c>
      <c r="Z26" s="73">
        <v>8.56</v>
      </c>
      <c r="AA26" s="73">
        <v>59.06</v>
      </c>
      <c r="AB26" s="73">
        <v>1541.12</v>
      </c>
      <c r="AC26" s="73">
        <v>395.94</v>
      </c>
      <c r="AD26" s="73">
        <v>16.28</v>
      </c>
      <c r="AE26" s="73">
        <v>0.51</v>
      </c>
      <c r="AF26" s="73">
        <v>0.35</v>
      </c>
      <c r="AG26" s="73">
        <v>8.7899999999999991</v>
      </c>
      <c r="AH26" s="73">
        <v>18.760000000000002</v>
      </c>
      <c r="AI26" s="73">
        <v>91.12</v>
      </c>
      <c r="AJ26" s="74">
        <v>0</v>
      </c>
      <c r="AK26" s="74">
        <v>2068.2399999999998</v>
      </c>
      <c r="AL26" s="74">
        <v>1750.73</v>
      </c>
      <c r="AM26" s="74">
        <v>3135.02</v>
      </c>
      <c r="AN26" s="74">
        <v>2285.15</v>
      </c>
      <c r="AO26" s="74">
        <v>820.2</v>
      </c>
      <c r="AP26" s="74">
        <v>1603.59</v>
      </c>
      <c r="AQ26" s="74">
        <v>570.13</v>
      </c>
      <c r="AR26" s="74">
        <v>2002.46</v>
      </c>
      <c r="AS26" s="74">
        <v>2056.5100000000002</v>
      </c>
      <c r="AT26" s="74">
        <v>2392.1999999999998</v>
      </c>
      <c r="AU26" s="74">
        <v>3170.05</v>
      </c>
      <c r="AV26" s="74">
        <v>979.64</v>
      </c>
      <c r="AW26" s="74">
        <v>2465.62</v>
      </c>
      <c r="AX26" s="74">
        <v>9172.0400000000009</v>
      </c>
      <c r="AY26" s="74">
        <v>131.76</v>
      </c>
      <c r="AZ26" s="74">
        <v>2934.55</v>
      </c>
      <c r="BA26" s="74">
        <v>2004.6</v>
      </c>
      <c r="BB26" s="74">
        <v>1355.72</v>
      </c>
      <c r="BC26" s="74">
        <v>748.64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2.34</v>
      </c>
      <c r="BL26" s="74">
        <v>0</v>
      </c>
      <c r="BM26" s="74">
        <v>1.0900000000000001</v>
      </c>
      <c r="BN26" s="74">
        <v>0.09</v>
      </c>
      <c r="BO26" s="74">
        <v>0.18</v>
      </c>
      <c r="BP26" s="74">
        <v>0</v>
      </c>
      <c r="BQ26" s="74">
        <v>0</v>
      </c>
      <c r="BR26" s="74">
        <v>0.02</v>
      </c>
      <c r="BS26" s="74">
        <v>6.96</v>
      </c>
      <c r="BT26" s="74">
        <v>0</v>
      </c>
      <c r="BU26" s="74">
        <v>0</v>
      </c>
      <c r="BV26" s="74">
        <v>17.8</v>
      </c>
      <c r="BW26" s="74">
        <v>0.1</v>
      </c>
      <c r="BX26" s="74">
        <v>0</v>
      </c>
      <c r="BY26" s="74">
        <v>0</v>
      </c>
      <c r="BZ26" s="74">
        <v>0</v>
      </c>
      <c r="CA26" s="74">
        <v>0</v>
      </c>
      <c r="CB26" s="74">
        <v>1258.51</v>
      </c>
      <c r="CC26" s="70"/>
      <c r="CD26" s="70"/>
      <c r="CE26" s="74">
        <v>315.92</v>
      </c>
      <c r="CF26" s="74"/>
      <c r="CG26" s="74">
        <v>203.65</v>
      </c>
      <c r="CH26" s="74">
        <v>120.69</v>
      </c>
      <c r="CI26" s="74">
        <v>162.16999999999999</v>
      </c>
      <c r="CJ26" s="74">
        <v>20602.57</v>
      </c>
      <c r="CK26" s="74">
        <v>9100.7800000000007</v>
      </c>
      <c r="CL26" s="74">
        <v>14851.67</v>
      </c>
      <c r="CM26" s="74">
        <v>412.7</v>
      </c>
      <c r="CN26" s="74">
        <v>320.33</v>
      </c>
      <c r="CO26" s="74">
        <v>366.81</v>
      </c>
      <c r="CP26" s="74">
        <v>37.880000000000003</v>
      </c>
      <c r="CQ26" s="74">
        <v>2.94</v>
      </c>
    </row>
    <row r="27" spans="1:96" ht="47.25" x14ac:dyDescent="0.25">
      <c r="A27" s="17"/>
      <c r="B27" s="18" t="s">
        <v>117</v>
      </c>
      <c r="C27" s="19"/>
      <c r="D27" s="19">
        <v>46.199999999999996</v>
      </c>
      <c r="E27" s="19">
        <v>0</v>
      </c>
      <c r="F27" s="19">
        <v>47.4</v>
      </c>
      <c r="G27" s="19">
        <v>0</v>
      </c>
      <c r="H27" s="19">
        <v>201</v>
      </c>
      <c r="I27" s="19">
        <v>1410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420</v>
      </c>
      <c r="AD27" s="19">
        <v>0</v>
      </c>
      <c r="AE27" s="19">
        <v>0.72</v>
      </c>
      <c r="AF27" s="19">
        <v>0.84</v>
      </c>
      <c r="AG27" s="19"/>
      <c r="AH27" s="19"/>
      <c r="AI27" s="19">
        <v>36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-1.7399999999999949</v>
      </c>
      <c r="E28" s="19">
        <f t="shared" si="0"/>
        <v>16.11</v>
      </c>
      <c r="F28" s="19">
        <f t="shared" si="0"/>
        <v>-3.5399999999999991</v>
      </c>
      <c r="G28" s="19">
        <f t="shared" si="0"/>
        <v>32.380000000000003</v>
      </c>
      <c r="H28" s="19">
        <f t="shared" si="0"/>
        <v>24.439999999999998</v>
      </c>
      <c r="I28" s="19">
        <f t="shared" si="0"/>
        <v>38.8599999999999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1207.3</v>
      </c>
      <c r="W28" s="19">
        <f t="shared" si="1"/>
        <v>188.53</v>
      </c>
      <c r="X28" s="19">
        <f t="shared" si="1"/>
        <v>154.66</v>
      </c>
      <c r="Y28" s="19">
        <f t="shared" si="1"/>
        <v>513.35</v>
      </c>
      <c r="Z28" s="19">
        <f t="shared" si="1"/>
        <v>8.56</v>
      </c>
      <c r="AA28" s="19">
        <f t="shared" si="1"/>
        <v>59.06</v>
      </c>
      <c r="AB28" s="19">
        <f t="shared" si="1"/>
        <v>1541.12</v>
      </c>
      <c r="AC28" s="19">
        <f t="shared" si="1"/>
        <v>-24.060000000000002</v>
      </c>
      <c r="AD28" s="19">
        <f t="shared" si="1"/>
        <v>16.28</v>
      </c>
      <c r="AE28" s="19">
        <f t="shared" si="1"/>
        <v>-0.20999999999999996</v>
      </c>
      <c r="AF28" s="19">
        <f t="shared" si="1"/>
        <v>-0.49</v>
      </c>
      <c r="AG28" s="19"/>
      <c r="AH28" s="19"/>
      <c r="AI28" s="19">
        <f>AI26-AI27</f>
        <v>55.120000000000005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162.16999999999999</v>
      </c>
      <c r="CJ28" s="16"/>
      <c r="CK28" s="16"/>
      <c r="CL28" s="16">
        <f>CL26-CL27</f>
        <v>14851.67</v>
      </c>
      <c r="CM28" s="16"/>
      <c r="CN28" s="16"/>
      <c r="CO28" s="16">
        <f>CO26-CO27</f>
        <v>366.81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13</v>
      </c>
      <c r="E29" s="19"/>
      <c r="F29" s="19">
        <v>28</v>
      </c>
      <c r="G29" s="19"/>
      <c r="H29" s="19">
        <v>59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122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152</v>
      </c>
      <c r="D5" s="39" t="s">
        <v>103</v>
      </c>
      <c r="E5" s="40">
        <v>200</v>
      </c>
      <c r="F5" s="41"/>
      <c r="G5" s="40">
        <v>20.530314146341464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136</v>
      </c>
      <c r="C6" s="65" t="s">
        <v>122</v>
      </c>
      <c r="D6" s="39" t="s">
        <v>104</v>
      </c>
      <c r="E6" s="40">
        <v>100</v>
      </c>
      <c r="F6" s="41"/>
      <c r="G6" s="40">
        <v>44.48</v>
      </c>
      <c r="H6" s="40">
        <v>0.9</v>
      </c>
      <c r="I6" s="40">
        <v>0.2</v>
      </c>
      <c r="J6" s="42">
        <v>10.3</v>
      </c>
    </row>
    <row r="7" spans="1:10" ht="30" x14ac:dyDescent="0.25">
      <c r="A7" s="37"/>
      <c r="B7" s="43" t="s">
        <v>137</v>
      </c>
      <c r="C7" s="65" t="s">
        <v>153</v>
      </c>
      <c r="D7" s="39" t="s">
        <v>105</v>
      </c>
      <c r="E7" s="40">
        <v>200</v>
      </c>
      <c r="F7" s="41"/>
      <c r="G7" s="40">
        <v>185.95109599999998</v>
      </c>
      <c r="H7" s="40">
        <v>4.34</v>
      </c>
      <c r="I7" s="40">
        <v>7.08</v>
      </c>
      <c r="J7" s="42">
        <v>26.94</v>
      </c>
    </row>
    <row r="8" spans="1:10" x14ac:dyDescent="0.25">
      <c r="A8" s="37"/>
      <c r="B8" s="43" t="s">
        <v>138</v>
      </c>
      <c r="C8" s="65" t="s">
        <v>154</v>
      </c>
      <c r="D8" s="39" t="s">
        <v>106</v>
      </c>
      <c r="E8" s="40">
        <v>70</v>
      </c>
      <c r="F8" s="41"/>
      <c r="G8" s="40">
        <v>229.95637466666665</v>
      </c>
      <c r="H8" s="40">
        <v>4.8600000000000003</v>
      </c>
      <c r="I8" s="40">
        <v>6.07</v>
      </c>
      <c r="J8" s="42">
        <v>39.64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108</v>
      </c>
      <c r="B14" s="51" t="s">
        <v>140</v>
      </c>
      <c r="C14" s="66" t="s">
        <v>155</v>
      </c>
      <c r="D14" s="53" t="s">
        <v>109</v>
      </c>
      <c r="E14" s="54">
        <v>100</v>
      </c>
      <c r="F14" s="55"/>
      <c r="G14" s="54">
        <v>130.64302776</v>
      </c>
      <c r="H14" s="54">
        <v>1.34</v>
      </c>
      <c r="I14" s="54">
        <v>5.95</v>
      </c>
      <c r="J14" s="56">
        <v>19.82</v>
      </c>
    </row>
    <row r="15" spans="1:10" x14ac:dyDescent="0.25">
      <c r="A15" s="37"/>
      <c r="B15" s="43" t="s">
        <v>141</v>
      </c>
      <c r="C15" s="65" t="s">
        <v>156</v>
      </c>
      <c r="D15" s="39" t="s">
        <v>110</v>
      </c>
      <c r="E15" s="40">
        <v>120</v>
      </c>
      <c r="F15" s="41"/>
      <c r="G15" s="40">
        <v>235.20025200000003</v>
      </c>
      <c r="H15" s="40">
        <v>16.97</v>
      </c>
      <c r="I15" s="40">
        <v>14.2</v>
      </c>
      <c r="J15" s="42">
        <v>9.73</v>
      </c>
    </row>
    <row r="16" spans="1:10" x14ac:dyDescent="0.25">
      <c r="A16" s="37"/>
      <c r="B16" s="43" t="s">
        <v>142</v>
      </c>
      <c r="C16" s="65" t="s">
        <v>122</v>
      </c>
      <c r="D16" s="39" t="s">
        <v>102</v>
      </c>
      <c r="E16" s="40">
        <v>50</v>
      </c>
      <c r="F16" s="41"/>
      <c r="G16" s="40">
        <v>111.95049999999999</v>
      </c>
      <c r="H16" s="40">
        <v>3.31</v>
      </c>
      <c r="I16" s="40">
        <v>0.33</v>
      </c>
      <c r="J16" s="42">
        <v>23.45</v>
      </c>
    </row>
    <row r="17" spans="1:10" x14ac:dyDescent="0.25">
      <c r="A17" s="37"/>
      <c r="B17" s="43" t="s">
        <v>143</v>
      </c>
      <c r="C17" s="65" t="s">
        <v>122</v>
      </c>
      <c r="D17" s="39" t="s">
        <v>111</v>
      </c>
      <c r="E17" s="40">
        <v>60</v>
      </c>
      <c r="F17" s="41"/>
      <c r="G17" s="40">
        <v>116.02799999999999</v>
      </c>
      <c r="H17" s="40">
        <v>3.96</v>
      </c>
      <c r="I17" s="40">
        <v>0.72</v>
      </c>
      <c r="J17" s="42">
        <v>25.02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150</v>
      </c>
      <c r="F18" s="41"/>
      <c r="G18" s="40">
        <v>191.79659699999999</v>
      </c>
      <c r="H18" s="40">
        <v>5.27</v>
      </c>
      <c r="I18" s="40">
        <v>3.88</v>
      </c>
      <c r="J18" s="42">
        <v>34.06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47.29616</v>
      </c>
      <c r="H19" s="40">
        <v>0.2</v>
      </c>
      <c r="I19" s="40">
        <v>0.08</v>
      </c>
      <c r="J19" s="42">
        <v>12.12</v>
      </c>
    </row>
    <row r="20" spans="1:10" x14ac:dyDescent="0.25">
      <c r="A20" s="37"/>
      <c r="B20" s="43" t="s">
        <v>146</v>
      </c>
      <c r="C20" s="65" t="s">
        <v>159</v>
      </c>
      <c r="D20" s="39" t="s">
        <v>114</v>
      </c>
      <c r="E20" s="40">
        <v>250</v>
      </c>
      <c r="F20" s="41"/>
      <c r="G20" s="40">
        <v>90.242609999999999</v>
      </c>
      <c r="H20" s="40">
        <v>1.87</v>
      </c>
      <c r="I20" s="40">
        <v>5.19</v>
      </c>
      <c r="J20" s="42">
        <v>9.9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45174.355497685188</v>
      </c>
    </row>
    <row r="2" spans="1:2" x14ac:dyDescent="0.2">
      <c r="A2" t="s">
        <v>80</v>
      </c>
      <c r="B2" s="13">
        <v>45176.622685185182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2023-10-12T05:45:00Z</cp:lastPrinted>
  <dcterms:created xsi:type="dcterms:W3CDTF">2002-09-22T07:35:02Z</dcterms:created>
  <dcterms:modified xsi:type="dcterms:W3CDTF">2023-10-12T05:45:01Z</dcterms:modified>
</cp:coreProperties>
</file>