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31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'31.08.2023'!$A$3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11" i="1" l="1"/>
  <c r="A21" i="1"/>
  <c r="A20" i="1"/>
  <c r="A29" i="1"/>
  <c r="CD32" i="1" l="1"/>
  <c r="CD27" i="1"/>
  <c r="CD18" i="1"/>
  <c r="CD15" i="1"/>
  <c r="AA35" i="1"/>
  <c r="AF35" i="1"/>
  <c r="V35" i="1"/>
  <c r="CO35" i="1"/>
  <c r="CL35" i="1"/>
  <c r="CI35" i="1"/>
  <c r="AI35" i="1"/>
  <c r="AE35" i="1"/>
  <c r="AD35" i="1"/>
  <c r="AC35" i="1"/>
  <c r="AB35" i="1"/>
  <c r="Z35" i="1"/>
  <c r="Y35" i="1"/>
  <c r="X35" i="1"/>
  <c r="W35" i="1"/>
  <c r="I35" i="1"/>
  <c r="H35" i="1"/>
  <c r="G35" i="1"/>
  <c r="F35" i="1"/>
  <c r="E35" i="1"/>
  <c r="D35" i="1"/>
  <c r="A31" i="1"/>
  <c r="C31" i="1"/>
  <c r="A30" i="1"/>
  <c r="C30" i="1"/>
  <c r="C29" i="1"/>
  <c r="A26" i="1"/>
  <c r="C26" i="1"/>
  <c r="A25" i="1"/>
  <c r="C25" i="1"/>
  <c r="A24" i="1"/>
  <c r="C24" i="1"/>
  <c r="A23" i="1"/>
  <c r="C23" i="1"/>
  <c r="A22" i="1"/>
  <c r="C22" i="1"/>
  <c r="C21" i="1"/>
  <c r="C20" i="1"/>
  <c r="A17" i="1"/>
  <c r="C17" i="1"/>
  <c r="A14" i="1"/>
  <c r="C14" i="1"/>
  <c r="A13" i="1"/>
  <c r="C13" i="1"/>
  <c r="A12" i="1"/>
  <c r="C12" i="1"/>
  <c r="C11" i="1"/>
  <c r="B3" i="1"/>
  <c r="H6" i="1"/>
  <c r="A6" i="1"/>
</calcChain>
</file>

<file path=xl/sharedStrings.xml><?xml version="1.0" encoding="utf-8"?>
<sst xmlns="http://schemas.openxmlformats.org/spreadsheetml/2006/main" count="202" uniqueCount="168">
  <si>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</si>
  <si>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</si>
  <si>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</si>
  <si>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</si>
  <si>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</si>
  <si>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</si>
  <si>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</si>
  <si>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</si>
  <si>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</si>
  <si>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</si>
  <si>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</si>
  <si>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</si>
  <si>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</si>
  <si>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</si>
  <si>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</si>
  <si>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</si>
  <si>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</si>
  <si>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</si>
  <si>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</si>
  <si>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</si>
  <si>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</si>
  <si>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</si>
  <si>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</si>
  <si>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</si>
  <si>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</si>
  <si>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</si>
  <si>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</si>
  <si>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</si>
  <si>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</si>
  <si>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</si>
  <si>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</si>
  <si>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</si>
  <si>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</si>
  <si>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</si>
  <si>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</si>
  <si>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</si>
  <si>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</si>
  <si>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</si>
  <si>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</si>
  <si>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</si>
  <si>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</si>
  <si>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</si>
  <si>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</si>
  <si>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</si>
  <si>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</si>
  <si>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</si>
  <si>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</si>
  <si>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</si>
  <si>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</si>
  <si>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</si>
  <si>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</si>
  <si>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</si>
  <si>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</si>
  <si>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</si>
  <si>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</si>
  <si>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</si>
  <si>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</si>
  <si>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</si>
  <si>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</si>
  <si>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</si>
  <si>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</si>
  <si>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</si>
  <si>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</si>
  <si>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</si>
  <si>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</si>
  <si>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</si>
  <si>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</si>
  <si>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</si>
  <si>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</si>
  <si>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</si>
  <si>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</si>
  <si>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</si>
  <si>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</si>
  <si>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</si>
  <si>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</si>
  <si>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</si>
  <si>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</si>
  <si>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</si>
  <si>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</si>
  <si>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</si>
  <si>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</si>
  <si>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</si>
  <si>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</si>
  <si>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</si>
  <si>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</si>
  <si>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</si>
  <si>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</si>
  <si>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</si>
  <si>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</si>
  <si>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</si>
  <si>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</si>
  <si>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</si>
  <si>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</si>
  <si>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</si>
  <si>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</si>
  <si>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</si>
  <si>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</si>
  <si>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</si>
  <si>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</si>
  <si>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</si>
  <si>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ИП Иванов И.И.</t>
  </si>
  <si>
    <t>Ясли</t>
  </si>
  <si>
    <t>СанПиН 2.3/2.4.3590-20  1-3 года</t>
  </si>
  <si>
    <t>Завтрак</t>
  </si>
  <si>
    <t>Хлеб пшеничный</t>
  </si>
  <si>
    <t>Чай с лимоном (вариант 2)</t>
  </si>
  <si>
    <t>Каша гречневая вязкая</t>
  </si>
  <si>
    <t>Джем</t>
  </si>
  <si>
    <t>Итого за 'Завтрак'</t>
  </si>
  <si>
    <t>10:00</t>
  </si>
  <si>
    <t>Яблоки</t>
  </si>
  <si>
    <t>Итого за '10:00'</t>
  </si>
  <si>
    <t>Обед</t>
  </si>
  <si>
    <t>Хлеб ржаной</t>
  </si>
  <si>
    <t>Борщ с картофелем</t>
  </si>
  <si>
    <t>Биточки (котлеты) из мяса кур</t>
  </si>
  <si>
    <t>Рагу из овощей</t>
  </si>
  <si>
    <t>Компот из вишни</t>
  </si>
  <si>
    <t>Горошек зеленый</t>
  </si>
  <si>
    <t>Итого за 'Обед'</t>
  </si>
  <si>
    <t>Полдник</t>
  </si>
  <si>
    <t>Чай (вариант 2)</t>
  </si>
  <si>
    <t>Морковь, тушенная с рисом и изюмом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</si>
  <si>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</si>
  <si>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</si>
  <si>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</si>
  <si>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</si>
  <si>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</si>
  <si>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31.08.2023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</si>
  <si>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</si>
  <si>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</si>
  <si>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</si>
  <si>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</si>
  <si>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</si>
  <si>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</si>
  <si>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</si>
  <si>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</si>
  <si>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</si>
  <si>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</si>
  <si>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</si>
  <si>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</si>
  <si>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</si>
  <si>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</si>
  <si>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</si>
  <si>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</si>
  <si>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</si>
  <si>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</si>
  <si>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</si>
  <si>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</si>
  <si>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</si>
  <si>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</si>
  <si>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</si>
  <si>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</si>
  <si>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</si>
  <si>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</si>
  <si>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</si>
  <si>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</si>
  <si>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</si>
  <si>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</si>
  <si>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29/10</t>
  </si>
  <si>
    <t>3/4</t>
  </si>
  <si>
    <t>4/2</t>
  </si>
  <si>
    <t>5/9</t>
  </si>
  <si>
    <t>32/3</t>
  </si>
  <si>
    <t>7/10</t>
  </si>
  <si>
    <t>1/1</t>
  </si>
  <si>
    <t>27/10</t>
  </si>
  <si>
    <t>17/3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</si>
</sst>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8" xfId="0" applyFont="1" applyBorder="1"/>
    <xf numFmtId="0" fontId="4" fillId="0" borderId="0" xfId="0" applyNumberFormat="1" applyFont="1" applyAlignment="1">
      <alignment horizontal="center" vertical="top"/>
    </xf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 applyAlignment="1">
      <alignment horizontal="center"/>
    </xf>
    <xf numFmtId="0" fontId="5" fillId="0" borderId="13" xfId="1" applyBorder="1"/>
    <xf numFmtId="0" fontId="5" fillId="0" borderId="14" xfId="1" applyBorder="1"/>
    <xf numFmtId="0" fontId="5" fillId="2" borderId="14" xfId="1" applyFill="1" applyBorder="1" applyProtection="1">
      <protection locked="0"/>
    </xf>
    <xf numFmtId="0" fontId="5" fillId="2" borderId="14" xfId="1" applyFill="1" applyBorder="1" applyAlignment="1" applyProtection="1">
      <alignment wrapText="1"/>
      <protection locked="0"/>
    </xf>
    <xf numFmtId="1" fontId="5" fillId="2" borderId="14" xfId="1" applyNumberFormat="1" applyFill="1" applyBorder="1" applyProtection="1">
      <protection locked="0"/>
    </xf>
    <xf numFmtId="2" fontId="5" fillId="2" borderId="14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16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7" xfId="1" applyNumberFormat="1" applyFill="1" applyBorder="1" applyProtection="1">
      <protection locked="0"/>
    </xf>
    <xf numFmtId="0" fontId="5" fillId="0" borderId="2" xfId="1" applyBorder="1"/>
    <xf numFmtId="0" fontId="5" fillId="0" borderId="18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3" borderId="14" xfId="1" applyFill="1" applyBorder="1"/>
    <xf numFmtId="0" fontId="5" fillId="0" borderId="21" xfId="1" applyBorder="1"/>
    <xf numFmtId="0" fontId="5" fillId="2" borderId="21" xfId="1" applyFill="1" applyBorder="1" applyProtection="1">
      <protection locked="0"/>
    </xf>
    <xf numFmtId="0" fontId="5" fillId="2" borderId="21" xfId="1" applyFill="1" applyBorder="1" applyAlignment="1" applyProtection="1">
      <alignment wrapText="1"/>
      <protection locked="0"/>
    </xf>
    <xf numFmtId="1" fontId="5" fillId="2" borderId="21" xfId="1" applyNumberFormat="1" applyFill="1" applyBorder="1" applyProtection="1">
      <protection locked="0"/>
    </xf>
    <xf numFmtId="2" fontId="5" fillId="2" borderId="21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2" borderId="8" xfId="1" applyFill="1" applyBorder="1" applyProtection="1">
      <protection locked="0"/>
    </xf>
    <xf numFmtId="0" fontId="5" fillId="2" borderId="8" xfId="1" applyFill="1" applyBorder="1" applyAlignment="1" applyProtection="1">
      <alignment wrapText="1"/>
      <protection locked="0"/>
    </xf>
    <xf numFmtId="1" fontId="5" fillId="2" borderId="8" xfId="1" applyNumberFormat="1" applyFill="1" applyBorder="1" applyProtection="1">
      <protection locked="0"/>
    </xf>
    <xf numFmtId="2" fontId="5" fillId="2" borderId="8" xfId="1" applyNumberFormat="1" applyFill="1" applyBorder="1" applyProtection="1">
      <protection locked="0"/>
    </xf>
    <xf numFmtId="1" fontId="5" fillId="2" borderId="23" xfId="1" applyNumberFormat="1" applyFill="1" applyBorder="1" applyProtection="1">
      <protection locked="0"/>
    </xf>
    <xf numFmtId="0" fontId="5" fillId="3" borderId="21" xfId="1" applyFill="1" applyBorder="1"/>
    <xf numFmtId="0" fontId="5" fillId="3" borderId="24" xfId="1" applyFill="1" applyBorder="1"/>
    <xf numFmtId="0" fontId="5" fillId="2" borderId="14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1" xfId="1" quotePrefix="1" applyFill="1" applyBorder="1" applyProtection="1">
      <protection locked="0"/>
    </xf>
    <xf numFmtId="0" fontId="5" fillId="2" borderId="8" xfId="1" quotePrefix="1" applyFill="1" applyBorder="1" applyProtection="1">
      <protection locked="0"/>
    </xf>
    <xf numFmtId="0" fontId="1" fillId="0" borderId="3" xfId="0" applyFont="1" applyBorder="1"/>
    <xf numFmtId="0" fontId="1" fillId="0" borderId="9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6" xfId="1" applyFill="1" applyBorder="1" applyAlignment="1" applyProtection="1">
      <protection locked="0"/>
    </xf>
    <xf numFmtId="0" fontId="5" fillId="2" borderId="7" xfId="1" applyFill="1" applyBorder="1" applyAlignment="1" applyProtection="1">
      <protection locked="0"/>
    </xf>
    <xf numFmtId="0" fontId="5" fillId="0" borderId="9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6"/>
  <sheetViews>
    <sheetView tabSelected="1" topLeftCell="A9" zoomScaleNormal="100" workbookViewId="0">
      <selection activeCell="A12" sqref="A12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">
        <v>100</v>
      </c>
    </row>
    <row r="2" spans="1:96" ht="15.75" customHeight="1" x14ac:dyDescent="0.25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"31 августа 2023 г."</f>
        <v>31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Ясли</v>
      </c>
      <c r="B6" s="80"/>
      <c r="C6" s="80"/>
      <c r="D6" s="1"/>
      <c r="E6" s="1"/>
      <c r="F6" s="1"/>
      <c r="G6" s="1"/>
      <c r="H6" s="77">
        <f>IF(Дата_Сост&lt;&gt;"",Дата_Сост,"")</f>
        <v>45169.355497685188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81" t="s">
        <v>84</v>
      </c>
      <c r="B8" s="78" t="s">
        <v>85</v>
      </c>
      <c r="C8" s="78" t="s">
        <v>78</v>
      </c>
      <c r="D8" s="78" t="s">
        <v>1</v>
      </c>
      <c r="E8" s="78"/>
      <c r="F8" s="78" t="s">
        <v>6</v>
      </c>
      <c r="G8" s="78"/>
      <c r="H8" s="78" t="s">
        <v>79</v>
      </c>
      <c r="I8" s="78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78" t="s">
        <v>75</v>
      </c>
      <c r="X8" s="78"/>
      <c r="Y8" s="78"/>
      <c r="Z8" s="78"/>
      <c r="AA8" s="15" t="s">
        <v>74</v>
      </c>
      <c r="AB8" s="15"/>
      <c r="AC8" s="15"/>
      <c r="AD8" s="15"/>
      <c r="AE8" s="15"/>
      <c r="AF8" s="15"/>
      <c r="AG8" s="15"/>
      <c r="AH8" s="15"/>
      <c r="AI8" s="78" t="s">
        <v>86</v>
      </c>
      <c r="AJ8" s="16" t="s">
        <v>26</v>
      </c>
      <c r="AK8" s="16" t="s">
        <v>27</v>
      </c>
      <c r="AL8" s="16" t="s">
        <v>28</v>
      </c>
      <c r="AM8" s="16" t="s">
        <v>29</v>
      </c>
      <c r="AN8" s="16" t="s">
        <v>30</v>
      </c>
      <c r="AO8" s="16" t="s">
        <v>31</v>
      </c>
      <c r="AP8" s="16" t="s">
        <v>32</v>
      </c>
      <c r="AQ8" s="16" t="s">
        <v>33</v>
      </c>
      <c r="AR8" s="16" t="s">
        <v>34</v>
      </c>
      <c r="AS8" s="16" t="s">
        <v>35</v>
      </c>
      <c r="AT8" s="16" t="s">
        <v>36</v>
      </c>
      <c r="AU8" s="16" t="s">
        <v>37</v>
      </c>
      <c r="AV8" s="16" t="s">
        <v>38</v>
      </c>
      <c r="AW8" s="16" t="s">
        <v>39</v>
      </c>
      <c r="AX8" s="16" t="s">
        <v>40</v>
      </c>
      <c r="AY8" s="16" t="s">
        <v>41</v>
      </c>
      <c r="AZ8" s="16" t="s">
        <v>42</v>
      </c>
      <c r="BA8" s="16" t="s">
        <v>43</v>
      </c>
      <c r="BB8" s="16" t="s">
        <v>44</v>
      </c>
      <c r="BC8" s="16" t="s">
        <v>45</v>
      </c>
      <c r="BD8" s="16" t="s">
        <v>46</v>
      </c>
      <c r="BE8" s="16" t="s">
        <v>47</v>
      </c>
      <c r="BF8" s="16" t="s">
        <v>48</v>
      </c>
      <c r="BG8" s="16" t="s">
        <v>49</v>
      </c>
      <c r="BH8" s="16" t="s">
        <v>50</v>
      </c>
      <c r="BI8" s="16" t="s">
        <v>51</v>
      </c>
      <c r="BJ8" s="16" t="s">
        <v>52</v>
      </c>
      <c r="BK8" s="16" t="s">
        <v>53</v>
      </c>
      <c r="BL8" s="16" t="s">
        <v>54</v>
      </c>
      <c r="BM8" s="16" t="s">
        <v>55</v>
      </c>
      <c r="BN8" s="16" t="s">
        <v>56</v>
      </c>
      <c r="BO8" s="16" t="s">
        <v>57</v>
      </c>
      <c r="BP8" s="16" t="s">
        <v>58</v>
      </c>
      <c r="BQ8" s="16" t="s">
        <v>59</v>
      </c>
      <c r="BR8" s="16" t="s">
        <v>60</v>
      </c>
      <c r="BS8" s="16" t="s">
        <v>61</v>
      </c>
      <c r="BT8" s="16" t="s">
        <v>62</v>
      </c>
      <c r="BU8" s="16" t="s">
        <v>63</v>
      </c>
      <c r="BV8" s="16" t="s">
        <v>64</v>
      </c>
      <c r="BW8" s="16" t="s">
        <v>65</v>
      </c>
      <c r="BX8" s="16" t="s">
        <v>66</v>
      </c>
      <c r="BY8" s="16" t="s">
        <v>67</v>
      </c>
      <c r="BZ8" s="16" t="s">
        <v>68</v>
      </c>
      <c r="CA8" s="16" t="s">
        <v>69</v>
      </c>
      <c r="CB8" s="16"/>
      <c r="CC8" s="78" t="s">
        <v>87</v>
      </c>
      <c r="CD8" s="78" t="s">
        <v>88</v>
      </c>
      <c r="CE8" s="78"/>
      <c r="CF8" s="78"/>
      <c r="CG8" s="78" t="s">
        <v>89</v>
      </c>
      <c r="CH8" s="78" t="s">
        <v>90</v>
      </c>
      <c r="CI8" s="78" t="s">
        <v>91</v>
      </c>
      <c r="CJ8" s="78" t="s">
        <v>92</v>
      </c>
      <c r="CK8" s="78" t="s">
        <v>93</v>
      </c>
      <c r="CL8" s="78" t="s">
        <v>94</v>
      </c>
      <c r="CM8" s="78" t="s">
        <v>95</v>
      </c>
      <c r="CN8" s="78" t="s">
        <v>96</v>
      </c>
      <c r="CO8" s="78" t="s">
        <v>97</v>
      </c>
      <c r="CP8" s="78" t="s">
        <v>98</v>
      </c>
      <c r="CQ8" s="78" t="s">
        <v>99</v>
      </c>
    </row>
    <row r="9" spans="1:96" ht="15.75" customHeight="1" x14ac:dyDescent="0.25">
      <c r="A9" s="82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B10" s="72" t="s">
        <v>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1"/>
      <c r="CD10" s="73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2" customFormat="1" x14ac:dyDescent="0.25">
      <c r="A11" s="17" t="str">
        <f>"8/15"</f>
        <v>8/15</v>
      </c>
      <c r="B11" s="19" t="s">
        <v>104</v>
      </c>
      <c r="C11" s="20" t="str">
        <f>"20"</f>
        <v>20</v>
      </c>
      <c r="D11" s="20">
        <v>1.32</v>
      </c>
      <c r="E11" s="20">
        <v>0</v>
      </c>
      <c r="F11" s="20">
        <v>0.13</v>
      </c>
      <c r="G11" s="20">
        <v>0.13</v>
      </c>
      <c r="H11" s="20">
        <v>9.3800000000000008</v>
      </c>
      <c r="I11" s="20">
        <v>44.780199999999994</v>
      </c>
      <c r="J11" s="20">
        <v>0</v>
      </c>
      <c r="K11" s="20">
        <v>0</v>
      </c>
      <c r="L11" s="20">
        <v>0</v>
      </c>
      <c r="M11" s="20">
        <v>0</v>
      </c>
      <c r="N11" s="20">
        <v>0.22</v>
      </c>
      <c r="O11" s="20">
        <v>9.1199999999999992</v>
      </c>
      <c r="P11" s="20">
        <v>0.04</v>
      </c>
      <c r="Q11" s="20">
        <v>0</v>
      </c>
      <c r="R11" s="20">
        <v>0</v>
      </c>
      <c r="S11" s="20">
        <v>0</v>
      </c>
      <c r="T11" s="20">
        <v>0.36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1"/>
      <c r="CD11" s="21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70"/>
    </row>
    <row r="12" spans="1:96" s="22" customFormat="1" ht="31.5" x14ac:dyDescent="0.25">
      <c r="A12" s="17" t="str">
        <f>"29/10"</f>
        <v>29/10</v>
      </c>
      <c r="B12" s="19" t="s">
        <v>105</v>
      </c>
      <c r="C12" s="20" t="str">
        <f>"150"</f>
        <v>150</v>
      </c>
      <c r="D12" s="20">
        <v>0.09</v>
      </c>
      <c r="E12" s="20">
        <v>0</v>
      </c>
      <c r="F12" s="20">
        <v>0.02</v>
      </c>
      <c r="G12" s="20">
        <v>0.02</v>
      </c>
      <c r="H12" s="20">
        <v>3.8</v>
      </c>
      <c r="I12" s="20">
        <v>15.397735609756092</v>
      </c>
      <c r="J12" s="20">
        <v>0</v>
      </c>
      <c r="K12" s="20">
        <v>0</v>
      </c>
      <c r="L12" s="20">
        <v>0</v>
      </c>
      <c r="M12" s="20">
        <v>0</v>
      </c>
      <c r="N12" s="20">
        <v>3.7</v>
      </c>
      <c r="O12" s="20">
        <v>0</v>
      </c>
      <c r="P12" s="20">
        <v>0.1</v>
      </c>
      <c r="Q12" s="20">
        <v>0</v>
      </c>
      <c r="R12" s="20">
        <v>0</v>
      </c>
      <c r="S12" s="20">
        <v>0.21</v>
      </c>
      <c r="T12" s="20">
        <v>0.04</v>
      </c>
      <c r="U12" s="20">
        <v>0.43</v>
      </c>
      <c r="V12" s="20">
        <v>6.01</v>
      </c>
      <c r="W12" s="20">
        <v>1.53</v>
      </c>
      <c r="X12" s="20">
        <v>0.42</v>
      </c>
      <c r="Y12" s="20">
        <v>0.75</v>
      </c>
      <c r="Z12" s="20">
        <v>0.03</v>
      </c>
      <c r="AA12" s="20">
        <v>0</v>
      </c>
      <c r="AB12" s="20">
        <v>0.33</v>
      </c>
      <c r="AC12" s="20">
        <v>7.0000000000000007E-2</v>
      </c>
      <c r="AD12" s="20">
        <v>0.01</v>
      </c>
      <c r="AE12" s="20">
        <v>0</v>
      </c>
      <c r="AF12" s="20">
        <v>0</v>
      </c>
      <c r="AG12" s="20">
        <v>0</v>
      </c>
      <c r="AH12" s="20">
        <v>0.01</v>
      </c>
      <c r="AI12" s="20">
        <v>0.59</v>
      </c>
      <c r="AJ12" s="16">
        <v>0</v>
      </c>
      <c r="AK12" s="16">
        <v>0.5</v>
      </c>
      <c r="AL12" s="16">
        <v>0.56999999999999995</v>
      </c>
      <c r="AM12" s="16">
        <v>0.47</v>
      </c>
      <c r="AN12" s="16">
        <v>0.86</v>
      </c>
      <c r="AO12" s="16">
        <v>0.22</v>
      </c>
      <c r="AP12" s="16">
        <v>0.9</v>
      </c>
      <c r="AQ12" s="16">
        <v>0</v>
      </c>
      <c r="AR12" s="16">
        <v>1.1499999999999999</v>
      </c>
      <c r="AS12" s="16">
        <v>0</v>
      </c>
      <c r="AT12" s="16">
        <v>0</v>
      </c>
      <c r="AU12" s="16">
        <v>0</v>
      </c>
      <c r="AV12" s="16">
        <v>0.65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149.58000000000001</v>
      </c>
      <c r="CC12" s="21"/>
      <c r="CD12" s="21"/>
      <c r="CE12" s="16">
        <v>0.05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3.66</v>
      </c>
      <c r="CQ12" s="16">
        <v>0</v>
      </c>
      <c r="CR12" s="70"/>
    </row>
    <row r="13" spans="1:96" s="22" customFormat="1" ht="31.5" x14ac:dyDescent="0.25">
      <c r="A13" s="17" t="str">
        <f>"3/4"</f>
        <v>3/4</v>
      </c>
      <c r="B13" s="19" t="s">
        <v>106</v>
      </c>
      <c r="C13" s="20" t="str">
        <f>"200"</f>
        <v>200</v>
      </c>
      <c r="D13" s="20">
        <v>6.05</v>
      </c>
      <c r="E13" s="20">
        <v>0</v>
      </c>
      <c r="F13" s="20">
        <v>6.48</v>
      </c>
      <c r="G13" s="20">
        <v>6.48</v>
      </c>
      <c r="H13" s="20">
        <v>31.72</v>
      </c>
      <c r="I13" s="20">
        <v>201.328554</v>
      </c>
      <c r="J13" s="20">
        <v>0.92</v>
      </c>
      <c r="K13" s="20">
        <v>3.25</v>
      </c>
      <c r="L13" s="20">
        <v>0</v>
      </c>
      <c r="M13" s="20">
        <v>0</v>
      </c>
      <c r="N13" s="20">
        <v>0.67</v>
      </c>
      <c r="O13" s="20">
        <v>25.79</v>
      </c>
      <c r="P13" s="20">
        <v>5.26</v>
      </c>
      <c r="Q13" s="20">
        <v>0</v>
      </c>
      <c r="R13" s="20">
        <v>0</v>
      </c>
      <c r="S13" s="20">
        <v>0</v>
      </c>
      <c r="T13" s="20">
        <v>1.33</v>
      </c>
      <c r="U13" s="20">
        <v>193.07</v>
      </c>
      <c r="V13" s="20">
        <v>184.38</v>
      </c>
      <c r="W13" s="20">
        <v>11.29</v>
      </c>
      <c r="X13" s="20">
        <v>93.2</v>
      </c>
      <c r="Y13" s="20">
        <v>136.24</v>
      </c>
      <c r="Z13" s="20">
        <v>3.2</v>
      </c>
      <c r="AA13" s="20">
        <v>0</v>
      </c>
      <c r="AB13" s="20">
        <v>4.41</v>
      </c>
      <c r="AC13" s="20">
        <v>0.98</v>
      </c>
      <c r="AD13" s="20">
        <v>2.59</v>
      </c>
      <c r="AE13" s="20">
        <v>0.18</v>
      </c>
      <c r="AF13" s="20">
        <v>0.09</v>
      </c>
      <c r="AG13" s="20">
        <v>1.75</v>
      </c>
      <c r="AH13" s="20">
        <v>3.53</v>
      </c>
      <c r="AI13" s="20">
        <v>0</v>
      </c>
      <c r="AJ13" s="16">
        <v>0</v>
      </c>
      <c r="AK13" s="16">
        <v>283.32</v>
      </c>
      <c r="AL13" s="16">
        <v>220.89</v>
      </c>
      <c r="AM13" s="16">
        <v>357.75</v>
      </c>
      <c r="AN13" s="16">
        <v>254.51</v>
      </c>
      <c r="AO13" s="16">
        <v>153.66</v>
      </c>
      <c r="AP13" s="16">
        <v>192.08</v>
      </c>
      <c r="AQ13" s="16">
        <v>86.44</v>
      </c>
      <c r="AR13" s="16">
        <v>284.27999999999997</v>
      </c>
      <c r="AS13" s="16">
        <v>278.52</v>
      </c>
      <c r="AT13" s="16">
        <v>537.82000000000005</v>
      </c>
      <c r="AU13" s="16">
        <v>529.17999999999995</v>
      </c>
      <c r="AV13" s="16">
        <v>144.06</v>
      </c>
      <c r="AW13" s="16">
        <v>345.74</v>
      </c>
      <c r="AX13" s="16">
        <v>1085.25</v>
      </c>
      <c r="AY13" s="16">
        <v>0</v>
      </c>
      <c r="AZ13" s="16">
        <v>240.1</v>
      </c>
      <c r="BA13" s="16">
        <v>291</v>
      </c>
      <c r="BB13" s="16">
        <v>206.49</v>
      </c>
      <c r="BC13" s="16">
        <v>158.47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0.56000000000000005</v>
      </c>
      <c r="BL13" s="16">
        <v>0</v>
      </c>
      <c r="BM13" s="16">
        <v>0.22</v>
      </c>
      <c r="BN13" s="16">
        <v>0.02</v>
      </c>
      <c r="BO13" s="16">
        <v>0.03</v>
      </c>
      <c r="BP13" s="16">
        <v>0</v>
      </c>
      <c r="BQ13" s="16">
        <v>0</v>
      </c>
      <c r="BR13" s="16">
        <v>0.01</v>
      </c>
      <c r="BS13" s="16">
        <v>1.68</v>
      </c>
      <c r="BT13" s="16">
        <v>0.01</v>
      </c>
      <c r="BU13" s="16">
        <v>0</v>
      </c>
      <c r="BV13" s="16">
        <v>3.4</v>
      </c>
      <c r="BW13" s="16">
        <v>0.05</v>
      </c>
      <c r="BX13" s="16">
        <v>0</v>
      </c>
      <c r="BY13" s="16">
        <v>0</v>
      </c>
      <c r="BZ13" s="16">
        <v>0</v>
      </c>
      <c r="CA13" s="16">
        <v>0</v>
      </c>
      <c r="CB13" s="16">
        <v>166.87</v>
      </c>
      <c r="CC13" s="21"/>
      <c r="CD13" s="21"/>
      <c r="CE13" s="16">
        <v>0.74</v>
      </c>
      <c r="CF13" s="16"/>
      <c r="CG13" s="16">
        <v>22.34</v>
      </c>
      <c r="CH13" s="16">
        <v>13.34</v>
      </c>
      <c r="CI13" s="16">
        <v>17.84</v>
      </c>
      <c r="CJ13" s="16">
        <v>1881.51</v>
      </c>
      <c r="CK13" s="16">
        <v>913.38</v>
      </c>
      <c r="CL13" s="16">
        <v>1397.44</v>
      </c>
      <c r="CM13" s="16">
        <v>42.15</v>
      </c>
      <c r="CN13" s="16">
        <v>26.72</v>
      </c>
      <c r="CO13" s="16">
        <v>34.44</v>
      </c>
      <c r="CP13" s="16">
        <v>0</v>
      </c>
      <c r="CQ13" s="16">
        <v>0.5</v>
      </c>
      <c r="CR13" s="70"/>
    </row>
    <row r="14" spans="1:96" s="16" customFormat="1" x14ac:dyDescent="0.25">
      <c r="A14" s="18" t="str">
        <f>"-"</f>
        <v>-</v>
      </c>
      <c r="B14" s="19" t="s">
        <v>107</v>
      </c>
      <c r="C14" s="20" t="str">
        <f>"10"</f>
        <v>10</v>
      </c>
      <c r="D14" s="20">
        <v>0.05</v>
      </c>
      <c r="E14" s="20">
        <v>0</v>
      </c>
      <c r="F14" s="20">
        <v>0</v>
      </c>
      <c r="G14" s="20">
        <v>0</v>
      </c>
      <c r="H14" s="20">
        <v>7.26</v>
      </c>
      <c r="I14" s="20">
        <v>27.787999999999997</v>
      </c>
      <c r="J14" s="20">
        <v>0</v>
      </c>
      <c r="K14" s="20">
        <v>0</v>
      </c>
      <c r="L14" s="20">
        <v>0</v>
      </c>
      <c r="M14" s="20">
        <v>0</v>
      </c>
      <c r="N14" s="20">
        <v>7.16</v>
      </c>
      <c r="O14" s="20">
        <v>0</v>
      </c>
      <c r="P14" s="20">
        <v>0.1</v>
      </c>
      <c r="Q14" s="20">
        <v>0</v>
      </c>
      <c r="R14" s="20">
        <v>0</v>
      </c>
      <c r="S14" s="20">
        <v>0.06</v>
      </c>
      <c r="T14" s="20">
        <v>0.04</v>
      </c>
      <c r="U14" s="20">
        <v>0.2</v>
      </c>
      <c r="V14" s="20">
        <v>15.2</v>
      </c>
      <c r="W14" s="20">
        <v>1.2</v>
      </c>
      <c r="X14" s="20">
        <v>0.9</v>
      </c>
      <c r="Y14" s="20">
        <v>1.8</v>
      </c>
      <c r="Z14" s="20">
        <v>0.04</v>
      </c>
      <c r="AA14" s="20">
        <v>0</v>
      </c>
      <c r="AB14" s="20">
        <v>30</v>
      </c>
      <c r="AC14" s="20">
        <v>5</v>
      </c>
      <c r="AD14" s="20">
        <v>0.08</v>
      </c>
      <c r="AE14" s="20">
        <v>0</v>
      </c>
      <c r="AF14" s="20">
        <v>0</v>
      </c>
      <c r="AG14" s="20">
        <v>0.02</v>
      </c>
      <c r="AH14" s="20">
        <v>0.03</v>
      </c>
      <c r="AI14" s="20">
        <v>0.24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2.59</v>
      </c>
      <c r="CC14" s="21"/>
      <c r="CD14" s="21"/>
      <c r="CE14" s="16">
        <v>5</v>
      </c>
      <c r="CG14" s="16">
        <v>0.2</v>
      </c>
      <c r="CH14" s="16">
        <v>0.2</v>
      </c>
      <c r="CI14" s="16">
        <v>0.2</v>
      </c>
      <c r="CJ14" s="16">
        <v>20</v>
      </c>
      <c r="CK14" s="16">
        <v>8.1999999999999993</v>
      </c>
      <c r="CL14" s="16">
        <v>14.1</v>
      </c>
      <c r="CM14" s="16">
        <v>0.2</v>
      </c>
      <c r="CN14" s="16">
        <v>0.2</v>
      </c>
      <c r="CO14" s="16">
        <v>0.2</v>
      </c>
      <c r="CP14" s="16">
        <v>0</v>
      </c>
      <c r="CQ14" s="16">
        <v>0</v>
      </c>
      <c r="CR14" s="71"/>
    </row>
    <row r="15" spans="1:96" s="24" customFormat="1" ht="31.5" x14ac:dyDescent="0.25">
      <c r="A15" s="23"/>
      <c r="B15" s="74" t="s">
        <v>108</v>
      </c>
      <c r="C15" s="75"/>
      <c r="D15" s="75">
        <v>7.51</v>
      </c>
      <c r="E15" s="75">
        <v>0</v>
      </c>
      <c r="F15" s="75">
        <v>6.63</v>
      </c>
      <c r="G15" s="75">
        <v>6.63</v>
      </c>
      <c r="H15" s="75">
        <v>52.16</v>
      </c>
      <c r="I15" s="75">
        <v>289.29000000000002</v>
      </c>
      <c r="J15" s="75">
        <v>0.92</v>
      </c>
      <c r="K15" s="75">
        <v>3.25</v>
      </c>
      <c r="L15" s="75">
        <v>0</v>
      </c>
      <c r="M15" s="75">
        <v>0</v>
      </c>
      <c r="N15" s="75">
        <v>11.75</v>
      </c>
      <c r="O15" s="75">
        <v>34.909999999999997</v>
      </c>
      <c r="P15" s="75">
        <v>5.5</v>
      </c>
      <c r="Q15" s="75">
        <v>0</v>
      </c>
      <c r="R15" s="75">
        <v>0</v>
      </c>
      <c r="S15" s="75">
        <v>0.27</v>
      </c>
      <c r="T15" s="75">
        <v>1.77</v>
      </c>
      <c r="U15" s="75">
        <v>193.7</v>
      </c>
      <c r="V15" s="75">
        <v>205.59</v>
      </c>
      <c r="W15" s="75">
        <v>14.02</v>
      </c>
      <c r="X15" s="75">
        <v>94.52</v>
      </c>
      <c r="Y15" s="75">
        <v>138.79</v>
      </c>
      <c r="Z15" s="75">
        <v>3.27</v>
      </c>
      <c r="AA15" s="75">
        <v>0</v>
      </c>
      <c r="AB15" s="75">
        <v>34.74</v>
      </c>
      <c r="AC15" s="75">
        <v>6.05</v>
      </c>
      <c r="AD15" s="75">
        <v>2.68</v>
      </c>
      <c r="AE15" s="75">
        <v>0.18</v>
      </c>
      <c r="AF15" s="75">
        <v>0.09</v>
      </c>
      <c r="AG15" s="75">
        <v>1.77</v>
      </c>
      <c r="AH15" s="75">
        <v>3.57</v>
      </c>
      <c r="AI15" s="75">
        <v>0.83</v>
      </c>
      <c r="AJ15" s="76">
        <v>0</v>
      </c>
      <c r="AK15" s="76">
        <v>347.68</v>
      </c>
      <c r="AL15" s="76">
        <v>287.93</v>
      </c>
      <c r="AM15" s="76">
        <v>460.01</v>
      </c>
      <c r="AN15" s="76">
        <v>289.12</v>
      </c>
      <c r="AO15" s="76">
        <v>173.89</v>
      </c>
      <c r="AP15" s="76">
        <v>233</v>
      </c>
      <c r="AQ15" s="76">
        <v>101.57</v>
      </c>
      <c r="AR15" s="76">
        <v>357.81</v>
      </c>
      <c r="AS15" s="76">
        <v>323.41000000000003</v>
      </c>
      <c r="AT15" s="76">
        <v>600.46</v>
      </c>
      <c r="AU15" s="76">
        <v>580.86</v>
      </c>
      <c r="AV15" s="76">
        <v>171.85</v>
      </c>
      <c r="AW15" s="76">
        <v>393.77</v>
      </c>
      <c r="AX15" s="76">
        <v>1486.84</v>
      </c>
      <c r="AY15" s="76">
        <v>0</v>
      </c>
      <c r="AZ15" s="76">
        <v>370.95</v>
      </c>
      <c r="BA15" s="76">
        <v>347.9</v>
      </c>
      <c r="BB15" s="76">
        <v>244.24</v>
      </c>
      <c r="BC15" s="76">
        <v>188.39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0.56999999999999995</v>
      </c>
      <c r="BL15" s="76">
        <v>0</v>
      </c>
      <c r="BM15" s="76">
        <v>0.22</v>
      </c>
      <c r="BN15" s="76">
        <v>0.02</v>
      </c>
      <c r="BO15" s="76">
        <v>0.03</v>
      </c>
      <c r="BP15" s="76">
        <v>0</v>
      </c>
      <c r="BQ15" s="76">
        <v>0</v>
      </c>
      <c r="BR15" s="76">
        <v>0.01</v>
      </c>
      <c r="BS15" s="76">
        <v>1.69</v>
      </c>
      <c r="BT15" s="76">
        <v>0.01</v>
      </c>
      <c r="BU15" s="76">
        <v>0</v>
      </c>
      <c r="BV15" s="76">
        <v>3.45</v>
      </c>
      <c r="BW15" s="76">
        <v>0.05</v>
      </c>
      <c r="BX15" s="76">
        <v>0</v>
      </c>
      <c r="BY15" s="76">
        <v>0</v>
      </c>
      <c r="BZ15" s="76">
        <v>0</v>
      </c>
      <c r="CA15" s="76">
        <v>0</v>
      </c>
      <c r="CB15" s="76">
        <v>326.86</v>
      </c>
      <c r="CC15" s="73"/>
      <c r="CD15" s="73">
        <f>$I$15/$I$34*100</f>
        <v>27.55142857142857</v>
      </c>
      <c r="CE15" s="76">
        <v>5.79</v>
      </c>
      <c r="CF15" s="76"/>
      <c r="CG15" s="76">
        <v>26.85</v>
      </c>
      <c r="CH15" s="76">
        <v>17.7</v>
      </c>
      <c r="CI15" s="76">
        <v>22.27</v>
      </c>
      <c r="CJ15" s="76">
        <v>2746.97</v>
      </c>
      <c r="CK15" s="76">
        <v>1254.3599999999999</v>
      </c>
      <c r="CL15" s="76">
        <v>2000.66</v>
      </c>
      <c r="CM15" s="76">
        <v>90.54</v>
      </c>
      <c r="CN15" s="76">
        <v>56.79</v>
      </c>
      <c r="CO15" s="76">
        <v>73.67</v>
      </c>
      <c r="CP15" s="76">
        <v>3.66</v>
      </c>
      <c r="CQ15" s="76">
        <v>0.5</v>
      </c>
    </row>
    <row r="16" spans="1:96" x14ac:dyDescent="0.25">
      <c r="B16" s="72" t="s">
        <v>109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1"/>
      <c r="CD16" s="21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8" t="str">
        <f>"-"</f>
        <v>-</v>
      </c>
      <c r="B17" s="19" t="s">
        <v>110</v>
      </c>
      <c r="C17" s="20" t="str">
        <f>"100"</f>
        <v>100</v>
      </c>
      <c r="D17" s="20">
        <v>0.4</v>
      </c>
      <c r="E17" s="20">
        <v>0</v>
      </c>
      <c r="F17" s="20">
        <v>0.4</v>
      </c>
      <c r="G17" s="20">
        <v>0.4</v>
      </c>
      <c r="H17" s="20">
        <v>11.6</v>
      </c>
      <c r="I17" s="20">
        <v>48.68</v>
      </c>
      <c r="J17" s="20">
        <v>0.1</v>
      </c>
      <c r="K17" s="20">
        <v>0</v>
      </c>
      <c r="L17" s="20">
        <v>0</v>
      </c>
      <c r="M17" s="20">
        <v>0</v>
      </c>
      <c r="N17" s="20">
        <v>9</v>
      </c>
      <c r="O17" s="20">
        <v>0.8</v>
      </c>
      <c r="P17" s="20">
        <v>1.8</v>
      </c>
      <c r="Q17" s="20">
        <v>0</v>
      </c>
      <c r="R17" s="20">
        <v>0</v>
      </c>
      <c r="S17" s="20">
        <v>0.8</v>
      </c>
      <c r="T17" s="20">
        <v>0.5</v>
      </c>
      <c r="U17" s="20">
        <v>26</v>
      </c>
      <c r="V17" s="20">
        <v>278</v>
      </c>
      <c r="W17" s="20">
        <v>16</v>
      </c>
      <c r="X17" s="20">
        <v>9</v>
      </c>
      <c r="Y17" s="20">
        <v>11</v>
      </c>
      <c r="Z17" s="20">
        <v>2.2000000000000002</v>
      </c>
      <c r="AA17" s="20">
        <v>0</v>
      </c>
      <c r="AB17" s="20">
        <v>30</v>
      </c>
      <c r="AC17" s="20">
        <v>5</v>
      </c>
      <c r="AD17" s="20">
        <v>0.2</v>
      </c>
      <c r="AE17" s="20">
        <v>0.03</v>
      </c>
      <c r="AF17" s="20">
        <v>0.02</v>
      </c>
      <c r="AG17" s="20">
        <v>0.3</v>
      </c>
      <c r="AH17" s="20">
        <v>0.4</v>
      </c>
      <c r="AI17" s="20">
        <v>10</v>
      </c>
      <c r="AJ17" s="16">
        <v>0</v>
      </c>
      <c r="AK17" s="16">
        <v>12</v>
      </c>
      <c r="AL17" s="16">
        <v>13</v>
      </c>
      <c r="AM17" s="16">
        <v>19</v>
      </c>
      <c r="AN17" s="16">
        <v>18</v>
      </c>
      <c r="AO17" s="16">
        <v>3</v>
      </c>
      <c r="AP17" s="16">
        <v>11</v>
      </c>
      <c r="AQ17" s="16">
        <v>3</v>
      </c>
      <c r="AR17" s="16">
        <v>9</v>
      </c>
      <c r="AS17" s="16">
        <v>17</v>
      </c>
      <c r="AT17" s="16">
        <v>10</v>
      </c>
      <c r="AU17" s="16">
        <v>78</v>
      </c>
      <c r="AV17" s="16">
        <v>7</v>
      </c>
      <c r="AW17" s="16">
        <v>14</v>
      </c>
      <c r="AX17" s="16">
        <v>42</v>
      </c>
      <c r="AY17" s="16">
        <v>0</v>
      </c>
      <c r="AZ17" s="16">
        <v>13</v>
      </c>
      <c r="BA17" s="16">
        <v>16</v>
      </c>
      <c r="BB17" s="16">
        <v>6</v>
      </c>
      <c r="BC17" s="16">
        <v>5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86.3</v>
      </c>
      <c r="CC17" s="21"/>
      <c r="CD17" s="21"/>
      <c r="CE17" s="16">
        <v>5</v>
      </c>
      <c r="CG17" s="16">
        <v>2</v>
      </c>
      <c r="CH17" s="16">
        <v>2</v>
      </c>
      <c r="CI17" s="16">
        <v>2</v>
      </c>
      <c r="CJ17" s="16">
        <v>150</v>
      </c>
      <c r="CK17" s="16">
        <v>150</v>
      </c>
      <c r="CL17" s="16">
        <v>150</v>
      </c>
      <c r="CM17" s="16">
        <v>46.8</v>
      </c>
      <c r="CN17" s="16">
        <v>46.8</v>
      </c>
      <c r="CO17" s="16">
        <v>46.8</v>
      </c>
      <c r="CP17" s="16">
        <v>0</v>
      </c>
      <c r="CQ17" s="16">
        <v>0</v>
      </c>
      <c r="CR17" s="71"/>
    </row>
    <row r="18" spans="1:96" s="24" customFormat="1" x14ac:dyDescent="0.25">
      <c r="A18" s="23"/>
      <c r="B18" s="74" t="s">
        <v>111</v>
      </c>
      <c r="C18" s="75"/>
      <c r="D18" s="75">
        <v>0.4</v>
      </c>
      <c r="E18" s="75">
        <v>0</v>
      </c>
      <c r="F18" s="75">
        <v>0.4</v>
      </c>
      <c r="G18" s="75">
        <v>0.4</v>
      </c>
      <c r="H18" s="75">
        <v>11.6</v>
      </c>
      <c r="I18" s="75">
        <v>48.68</v>
      </c>
      <c r="J18" s="75">
        <v>0.1</v>
      </c>
      <c r="K18" s="75">
        <v>0</v>
      </c>
      <c r="L18" s="75">
        <v>0</v>
      </c>
      <c r="M18" s="75">
        <v>0</v>
      </c>
      <c r="N18" s="75">
        <v>9</v>
      </c>
      <c r="O18" s="75">
        <v>0.8</v>
      </c>
      <c r="P18" s="75">
        <v>1.8</v>
      </c>
      <c r="Q18" s="75">
        <v>0</v>
      </c>
      <c r="R18" s="75">
        <v>0</v>
      </c>
      <c r="S18" s="75">
        <v>0.8</v>
      </c>
      <c r="T18" s="75">
        <v>0.5</v>
      </c>
      <c r="U18" s="75">
        <v>26</v>
      </c>
      <c r="V18" s="75">
        <v>278</v>
      </c>
      <c r="W18" s="75">
        <v>16</v>
      </c>
      <c r="X18" s="75">
        <v>9</v>
      </c>
      <c r="Y18" s="75">
        <v>11</v>
      </c>
      <c r="Z18" s="75">
        <v>2.2000000000000002</v>
      </c>
      <c r="AA18" s="75">
        <v>0</v>
      </c>
      <c r="AB18" s="75">
        <v>30</v>
      </c>
      <c r="AC18" s="75">
        <v>5</v>
      </c>
      <c r="AD18" s="75">
        <v>0.2</v>
      </c>
      <c r="AE18" s="75">
        <v>0.03</v>
      </c>
      <c r="AF18" s="75">
        <v>0.02</v>
      </c>
      <c r="AG18" s="75">
        <v>0.3</v>
      </c>
      <c r="AH18" s="75">
        <v>0.4</v>
      </c>
      <c r="AI18" s="75">
        <v>10</v>
      </c>
      <c r="AJ18" s="76">
        <v>0</v>
      </c>
      <c r="AK18" s="76">
        <v>12</v>
      </c>
      <c r="AL18" s="76">
        <v>13</v>
      </c>
      <c r="AM18" s="76">
        <v>19</v>
      </c>
      <c r="AN18" s="76">
        <v>18</v>
      </c>
      <c r="AO18" s="76">
        <v>3</v>
      </c>
      <c r="AP18" s="76">
        <v>11</v>
      </c>
      <c r="AQ18" s="76">
        <v>3</v>
      </c>
      <c r="AR18" s="76">
        <v>9</v>
      </c>
      <c r="AS18" s="76">
        <v>17</v>
      </c>
      <c r="AT18" s="76">
        <v>10</v>
      </c>
      <c r="AU18" s="76">
        <v>78</v>
      </c>
      <c r="AV18" s="76">
        <v>7</v>
      </c>
      <c r="AW18" s="76">
        <v>14</v>
      </c>
      <c r="AX18" s="76">
        <v>42</v>
      </c>
      <c r="AY18" s="76">
        <v>0</v>
      </c>
      <c r="AZ18" s="76">
        <v>13</v>
      </c>
      <c r="BA18" s="76">
        <v>16</v>
      </c>
      <c r="BB18" s="76">
        <v>6</v>
      </c>
      <c r="BC18" s="76">
        <v>5</v>
      </c>
      <c r="BD18" s="76">
        <v>0</v>
      </c>
      <c r="BE18" s="76">
        <v>0</v>
      </c>
      <c r="BF18" s="76">
        <v>0</v>
      </c>
      <c r="BG18" s="76">
        <v>0</v>
      </c>
      <c r="BH18" s="76">
        <v>0</v>
      </c>
      <c r="BI18" s="76">
        <v>0</v>
      </c>
      <c r="BJ18" s="76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  <c r="BP18" s="76">
        <v>0</v>
      </c>
      <c r="BQ18" s="76">
        <v>0</v>
      </c>
      <c r="BR18" s="76">
        <v>0</v>
      </c>
      <c r="BS18" s="76">
        <v>0</v>
      </c>
      <c r="BT18" s="76">
        <v>0</v>
      </c>
      <c r="BU18" s="76">
        <v>0</v>
      </c>
      <c r="BV18" s="76">
        <v>0</v>
      </c>
      <c r="BW18" s="76">
        <v>0</v>
      </c>
      <c r="BX18" s="76">
        <v>0</v>
      </c>
      <c r="BY18" s="76">
        <v>0</v>
      </c>
      <c r="BZ18" s="76">
        <v>0</v>
      </c>
      <c r="CA18" s="76">
        <v>0</v>
      </c>
      <c r="CB18" s="76">
        <v>86.3</v>
      </c>
      <c r="CC18" s="73"/>
      <c r="CD18" s="73">
        <f>$I$18/$I$34*100</f>
        <v>4.6361904761904764</v>
      </c>
      <c r="CE18" s="76">
        <v>5</v>
      </c>
      <c r="CF18" s="76"/>
      <c r="CG18" s="76">
        <v>2</v>
      </c>
      <c r="CH18" s="76">
        <v>2</v>
      </c>
      <c r="CI18" s="76">
        <v>2</v>
      </c>
      <c r="CJ18" s="76">
        <v>150</v>
      </c>
      <c r="CK18" s="76">
        <v>150</v>
      </c>
      <c r="CL18" s="76">
        <v>150</v>
      </c>
      <c r="CM18" s="76">
        <v>46.8</v>
      </c>
      <c r="CN18" s="76">
        <v>46.8</v>
      </c>
      <c r="CO18" s="76">
        <v>46.8</v>
      </c>
      <c r="CP18" s="76">
        <v>0</v>
      </c>
      <c r="CQ18" s="76">
        <v>0</v>
      </c>
    </row>
    <row r="19" spans="1:96" x14ac:dyDescent="0.25">
      <c r="B19" s="72" t="s">
        <v>112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1"/>
      <c r="CD19" s="21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2" customFormat="1" x14ac:dyDescent="0.25">
      <c r="A20" s="17" t="str">
        <f>"8/15"</f>
        <v>8/15</v>
      </c>
      <c r="B20" s="19" t="s">
        <v>104</v>
      </c>
      <c r="C20" s="20" t="str">
        <f>"20"</f>
        <v>20</v>
      </c>
      <c r="D20" s="20">
        <v>1.32</v>
      </c>
      <c r="E20" s="20">
        <v>0</v>
      </c>
      <c r="F20" s="20">
        <v>0.13</v>
      </c>
      <c r="G20" s="20">
        <v>0.13</v>
      </c>
      <c r="H20" s="20">
        <v>9.3800000000000008</v>
      </c>
      <c r="I20" s="20">
        <v>44.780199999999994</v>
      </c>
      <c r="J20" s="20">
        <v>0</v>
      </c>
      <c r="K20" s="20">
        <v>0</v>
      </c>
      <c r="L20" s="20">
        <v>0</v>
      </c>
      <c r="M20" s="20">
        <v>0</v>
      </c>
      <c r="N20" s="20">
        <v>0.22</v>
      </c>
      <c r="O20" s="20">
        <v>9.1199999999999992</v>
      </c>
      <c r="P20" s="20">
        <v>0.04</v>
      </c>
      <c r="Q20" s="20">
        <v>0</v>
      </c>
      <c r="R20" s="20">
        <v>0</v>
      </c>
      <c r="S20" s="20">
        <v>0</v>
      </c>
      <c r="T20" s="20">
        <v>0.36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16">
        <v>0</v>
      </c>
      <c r="AK20" s="16">
        <v>63.86</v>
      </c>
      <c r="AL20" s="16">
        <v>66.47</v>
      </c>
      <c r="AM20" s="16">
        <v>101.79</v>
      </c>
      <c r="AN20" s="16">
        <v>33.76</v>
      </c>
      <c r="AO20" s="16">
        <v>20.010000000000002</v>
      </c>
      <c r="AP20" s="16">
        <v>40.020000000000003</v>
      </c>
      <c r="AQ20" s="16">
        <v>15.14</v>
      </c>
      <c r="AR20" s="16">
        <v>72.38</v>
      </c>
      <c r="AS20" s="16">
        <v>44.89</v>
      </c>
      <c r="AT20" s="16">
        <v>62.64</v>
      </c>
      <c r="AU20" s="16">
        <v>51.68</v>
      </c>
      <c r="AV20" s="16">
        <v>27.14</v>
      </c>
      <c r="AW20" s="16">
        <v>48.02</v>
      </c>
      <c r="AX20" s="16">
        <v>401.59</v>
      </c>
      <c r="AY20" s="16">
        <v>0</v>
      </c>
      <c r="AZ20" s="16">
        <v>130.85</v>
      </c>
      <c r="BA20" s="16">
        <v>56.9</v>
      </c>
      <c r="BB20" s="16">
        <v>37.76</v>
      </c>
      <c r="BC20" s="16">
        <v>29.93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0.02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0.01</v>
      </c>
      <c r="BT20" s="16">
        <v>0</v>
      </c>
      <c r="BU20" s="16">
        <v>0</v>
      </c>
      <c r="BV20" s="16">
        <v>0.06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7.82</v>
      </c>
      <c r="CC20" s="21"/>
      <c r="CD20" s="21"/>
      <c r="CE20" s="16">
        <v>0</v>
      </c>
      <c r="CF20" s="16"/>
      <c r="CG20" s="16">
        <v>0</v>
      </c>
      <c r="CH20" s="16">
        <v>0</v>
      </c>
      <c r="CI20" s="16">
        <v>0</v>
      </c>
      <c r="CJ20" s="16">
        <v>950</v>
      </c>
      <c r="CK20" s="16">
        <v>366</v>
      </c>
      <c r="CL20" s="16">
        <v>658</v>
      </c>
      <c r="CM20" s="16">
        <v>7.6</v>
      </c>
      <c r="CN20" s="16">
        <v>7.6</v>
      </c>
      <c r="CO20" s="16">
        <v>7.6</v>
      </c>
      <c r="CP20" s="16">
        <v>0</v>
      </c>
      <c r="CQ20" s="16">
        <v>0</v>
      </c>
      <c r="CR20" s="70"/>
    </row>
    <row r="21" spans="1:96" s="22" customFormat="1" x14ac:dyDescent="0.25">
      <c r="A21" s="17" t="str">
        <f>"8/16"</f>
        <v>8/16</v>
      </c>
      <c r="B21" s="19" t="s">
        <v>113</v>
      </c>
      <c r="C21" s="20" t="str">
        <f>"30"</f>
        <v>30</v>
      </c>
      <c r="D21" s="20">
        <v>1.98</v>
      </c>
      <c r="E21" s="20">
        <v>0</v>
      </c>
      <c r="F21" s="20">
        <v>0.36</v>
      </c>
      <c r="G21" s="20">
        <v>0.36</v>
      </c>
      <c r="H21" s="20">
        <v>12.51</v>
      </c>
      <c r="I21" s="20">
        <v>58.013999999999996</v>
      </c>
      <c r="J21" s="20">
        <v>0.06</v>
      </c>
      <c r="K21" s="20">
        <v>0</v>
      </c>
      <c r="L21" s="20">
        <v>0</v>
      </c>
      <c r="M21" s="20">
        <v>0</v>
      </c>
      <c r="N21" s="20">
        <v>0.36</v>
      </c>
      <c r="O21" s="20">
        <v>9.66</v>
      </c>
      <c r="P21" s="20">
        <v>2.4900000000000002</v>
      </c>
      <c r="Q21" s="20">
        <v>0</v>
      </c>
      <c r="R21" s="20">
        <v>0</v>
      </c>
      <c r="S21" s="20">
        <v>0.3</v>
      </c>
      <c r="T21" s="20">
        <v>0.75</v>
      </c>
      <c r="U21" s="20">
        <v>183</v>
      </c>
      <c r="V21" s="20">
        <v>73.5</v>
      </c>
      <c r="W21" s="20">
        <v>10.5</v>
      </c>
      <c r="X21" s="20">
        <v>14.1</v>
      </c>
      <c r="Y21" s="20">
        <v>47.4</v>
      </c>
      <c r="Z21" s="20">
        <v>1.17</v>
      </c>
      <c r="AA21" s="20">
        <v>0</v>
      </c>
      <c r="AB21" s="20">
        <v>1.5</v>
      </c>
      <c r="AC21" s="20">
        <v>0.3</v>
      </c>
      <c r="AD21" s="20">
        <v>0.42</v>
      </c>
      <c r="AE21" s="20">
        <v>0.05</v>
      </c>
      <c r="AF21" s="20">
        <v>0.02</v>
      </c>
      <c r="AG21" s="20">
        <v>0.21</v>
      </c>
      <c r="AH21" s="20">
        <v>0.6</v>
      </c>
      <c r="AI21" s="20">
        <v>0</v>
      </c>
      <c r="AJ21" s="16">
        <v>0</v>
      </c>
      <c r="AK21" s="16">
        <v>96.6</v>
      </c>
      <c r="AL21" s="16">
        <v>74.400000000000006</v>
      </c>
      <c r="AM21" s="16">
        <v>128.1</v>
      </c>
      <c r="AN21" s="16">
        <v>66.900000000000006</v>
      </c>
      <c r="AO21" s="16">
        <v>27.9</v>
      </c>
      <c r="AP21" s="16">
        <v>59.4</v>
      </c>
      <c r="AQ21" s="16">
        <v>24</v>
      </c>
      <c r="AR21" s="16">
        <v>111.3</v>
      </c>
      <c r="AS21" s="16">
        <v>89.1</v>
      </c>
      <c r="AT21" s="16">
        <v>87.3</v>
      </c>
      <c r="AU21" s="16">
        <v>139.19999999999999</v>
      </c>
      <c r="AV21" s="16">
        <v>37.200000000000003</v>
      </c>
      <c r="AW21" s="16">
        <v>93</v>
      </c>
      <c r="AX21" s="16">
        <v>467.7</v>
      </c>
      <c r="AY21" s="16">
        <v>0</v>
      </c>
      <c r="AZ21" s="16">
        <v>157.80000000000001</v>
      </c>
      <c r="BA21" s="16">
        <v>87.3</v>
      </c>
      <c r="BB21" s="16">
        <v>54</v>
      </c>
      <c r="BC21" s="16">
        <v>39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0.04</v>
      </c>
      <c r="BL21" s="16">
        <v>0</v>
      </c>
      <c r="BM21" s="16">
        <v>0</v>
      </c>
      <c r="BN21" s="16">
        <v>0.01</v>
      </c>
      <c r="BO21" s="16">
        <v>0</v>
      </c>
      <c r="BP21" s="16">
        <v>0</v>
      </c>
      <c r="BQ21" s="16">
        <v>0</v>
      </c>
      <c r="BR21" s="16">
        <v>0</v>
      </c>
      <c r="BS21" s="16">
        <v>0.03</v>
      </c>
      <c r="BT21" s="16">
        <v>0</v>
      </c>
      <c r="BU21" s="16">
        <v>0</v>
      </c>
      <c r="BV21" s="16">
        <v>0.14000000000000001</v>
      </c>
      <c r="BW21" s="16">
        <v>0.02</v>
      </c>
      <c r="BX21" s="16">
        <v>0</v>
      </c>
      <c r="BY21" s="16">
        <v>0</v>
      </c>
      <c r="BZ21" s="16">
        <v>0</v>
      </c>
      <c r="CA21" s="16">
        <v>0</v>
      </c>
      <c r="CB21" s="16">
        <v>14.1</v>
      </c>
      <c r="CC21" s="21"/>
      <c r="CD21" s="21"/>
      <c r="CE21" s="16">
        <v>0.25</v>
      </c>
      <c r="CF21" s="16"/>
      <c r="CG21" s="16">
        <v>5</v>
      </c>
      <c r="CH21" s="16">
        <v>5</v>
      </c>
      <c r="CI21" s="16">
        <v>5</v>
      </c>
      <c r="CJ21" s="16">
        <v>950</v>
      </c>
      <c r="CK21" s="16">
        <v>366</v>
      </c>
      <c r="CL21" s="16">
        <v>658</v>
      </c>
      <c r="CM21" s="16">
        <v>9.5</v>
      </c>
      <c r="CN21" s="16">
        <v>7.9</v>
      </c>
      <c r="CO21" s="16">
        <v>8.6999999999999993</v>
      </c>
      <c r="CP21" s="16">
        <v>0</v>
      </c>
      <c r="CQ21" s="16">
        <v>0</v>
      </c>
      <c r="CR21" s="70"/>
    </row>
    <row r="22" spans="1:96" s="22" customFormat="1" ht="31.5" x14ac:dyDescent="0.25">
      <c r="A22" s="17" t="str">
        <f>"4/2"</f>
        <v>4/2</v>
      </c>
      <c r="B22" s="19" t="s">
        <v>114</v>
      </c>
      <c r="C22" s="20" t="str">
        <f>"150"</f>
        <v>150</v>
      </c>
      <c r="D22" s="20">
        <v>1.31</v>
      </c>
      <c r="E22" s="20">
        <v>0</v>
      </c>
      <c r="F22" s="20">
        <v>3.28</v>
      </c>
      <c r="G22" s="20">
        <v>3.16</v>
      </c>
      <c r="H22" s="20">
        <v>10.35</v>
      </c>
      <c r="I22" s="20">
        <v>72.869980560000002</v>
      </c>
      <c r="J22" s="20">
        <v>0.74</v>
      </c>
      <c r="K22" s="20">
        <v>1.95</v>
      </c>
      <c r="L22" s="20">
        <v>0</v>
      </c>
      <c r="M22" s="20">
        <v>0</v>
      </c>
      <c r="N22" s="20">
        <v>5.16</v>
      </c>
      <c r="O22" s="20">
        <v>3.64</v>
      </c>
      <c r="P22" s="20">
        <v>1.56</v>
      </c>
      <c r="Q22" s="20">
        <v>0</v>
      </c>
      <c r="R22" s="20">
        <v>0</v>
      </c>
      <c r="S22" s="20">
        <v>0.15</v>
      </c>
      <c r="T22" s="20">
        <v>1.1299999999999999</v>
      </c>
      <c r="U22" s="20">
        <v>138.79</v>
      </c>
      <c r="V22" s="20">
        <v>257.08</v>
      </c>
      <c r="W22" s="20">
        <v>22.46</v>
      </c>
      <c r="X22" s="20">
        <v>16.04</v>
      </c>
      <c r="Y22" s="20">
        <v>36.69</v>
      </c>
      <c r="Z22" s="20">
        <v>0.79</v>
      </c>
      <c r="AA22" s="20">
        <v>2.27</v>
      </c>
      <c r="AB22" s="20">
        <v>584.6</v>
      </c>
      <c r="AC22" s="20">
        <v>125.63</v>
      </c>
      <c r="AD22" s="20">
        <v>1.43</v>
      </c>
      <c r="AE22" s="20">
        <v>0.03</v>
      </c>
      <c r="AF22" s="20">
        <v>0.03</v>
      </c>
      <c r="AG22" s="20">
        <v>0.4</v>
      </c>
      <c r="AH22" s="20">
        <v>0.75</v>
      </c>
      <c r="AI22" s="20">
        <v>4.09</v>
      </c>
      <c r="AJ22" s="16">
        <v>0</v>
      </c>
      <c r="AK22" s="16">
        <v>65.2</v>
      </c>
      <c r="AL22" s="16">
        <v>62.08</v>
      </c>
      <c r="AM22" s="16">
        <v>98.77</v>
      </c>
      <c r="AN22" s="16">
        <v>110.78</v>
      </c>
      <c r="AO22" s="16">
        <v>28.76</v>
      </c>
      <c r="AP22" s="16">
        <v>62.03</v>
      </c>
      <c r="AQ22" s="16">
        <v>18.36</v>
      </c>
      <c r="AR22" s="16">
        <v>57.24</v>
      </c>
      <c r="AS22" s="16">
        <v>72.959999999999994</v>
      </c>
      <c r="AT22" s="16">
        <v>107.63</v>
      </c>
      <c r="AU22" s="16">
        <v>215.21</v>
      </c>
      <c r="AV22" s="16">
        <v>35.01</v>
      </c>
      <c r="AW22" s="16">
        <v>61.01</v>
      </c>
      <c r="AX22" s="16">
        <v>287.68</v>
      </c>
      <c r="AY22" s="16">
        <v>0</v>
      </c>
      <c r="AZ22" s="16">
        <v>57.2</v>
      </c>
      <c r="BA22" s="16">
        <v>63.43</v>
      </c>
      <c r="BB22" s="16">
        <v>51.96</v>
      </c>
      <c r="BC22" s="16">
        <v>20.02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0.18</v>
      </c>
      <c r="BL22" s="16">
        <v>0</v>
      </c>
      <c r="BM22" s="16">
        <v>0.11</v>
      </c>
      <c r="BN22" s="16">
        <v>0.01</v>
      </c>
      <c r="BO22" s="16">
        <v>0.02</v>
      </c>
      <c r="BP22" s="16">
        <v>0</v>
      </c>
      <c r="BQ22" s="16">
        <v>0</v>
      </c>
      <c r="BR22" s="16">
        <v>0</v>
      </c>
      <c r="BS22" s="16">
        <v>0.66</v>
      </c>
      <c r="BT22" s="16">
        <v>0</v>
      </c>
      <c r="BU22" s="16">
        <v>0</v>
      </c>
      <c r="BV22" s="16">
        <v>1.8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188.91</v>
      </c>
      <c r="CC22" s="21"/>
      <c r="CD22" s="21"/>
      <c r="CE22" s="16">
        <v>99.7</v>
      </c>
      <c r="CF22" s="16"/>
      <c r="CG22" s="16">
        <v>1.29</v>
      </c>
      <c r="CH22" s="16">
        <v>0.89</v>
      </c>
      <c r="CI22" s="16">
        <v>1.0900000000000001</v>
      </c>
      <c r="CJ22" s="16">
        <v>53.5</v>
      </c>
      <c r="CK22" s="16">
        <v>20.420000000000002</v>
      </c>
      <c r="CL22" s="16">
        <v>36.96</v>
      </c>
      <c r="CM22" s="16">
        <v>2.23</v>
      </c>
      <c r="CN22" s="16">
        <v>1.18</v>
      </c>
      <c r="CO22" s="16">
        <v>1.71</v>
      </c>
      <c r="CP22" s="16">
        <v>0.78</v>
      </c>
      <c r="CQ22" s="16">
        <v>0.3</v>
      </c>
      <c r="CR22" s="70"/>
    </row>
    <row r="23" spans="1:96" s="22" customFormat="1" ht="31.5" x14ac:dyDescent="0.25">
      <c r="A23" s="17" t="str">
        <f>"5/9"</f>
        <v>5/9</v>
      </c>
      <c r="B23" s="19" t="s">
        <v>115</v>
      </c>
      <c r="C23" s="20" t="str">
        <f>"50"</f>
        <v>50</v>
      </c>
      <c r="D23" s="20">
        <v>7.07</v>
      </c>
      <c r="E23" s="20">
        <v>6.4</v>
      </c>
      <c r="F23" s="20">
        <v>5.92</v>
      </c>
      <c r="G23" s="20">
        <v>0.81</v>
      </c>
      <c r="H23" s="20">
        <v>4.0599999999999996</v>
      </c>
      <c r="I23" s="20">
        <v>98.000104999999991</v>
      </c>
      <c r="J23" s="20">
        <v>1.76</v>
      </c>
      <c r="K23" s="20">
        <v>0.65</v>
      </c>
      <c r="L23" s="20">
        <v>0</v>
      </c>
      <c r="M23" s="20">
        <v>0</v>
      </c>
      <c r="N23" s="20">
        <v>0.09</v>
      </c>
      <c r="O23" s="20">
        <v>3.89</v>
      </c>
      <c r="P23" s="20">
        <v>7.0000000000000007E-2</v>
      </c>
      <c r="Q23" s="20">
        <v>0</v>
      </c>
      <c r="R23" s="20">
        <v>0</v>
      </c>
      <c r="S23" s="20">
        <v>0</v>
      </c>
      <c r="T23" s="20">
        <v>0.67</v>
      </c>
      <c r="U23" s="20">
        <v>104.32</v>
      </c>
      <c r="V23" s="20">
        <v>63.11</v>
      </c>
      <c r="W23" s="20">
        <v>6.48</v>
      </c>
      <c r="X23" s="20">
        <v>6.33</v>
      </c>
      <c r="Y23" s="20">
        <v>53.53</v>
      </c>
      <c r="Z23" s="20">
        <v>0.59</v>
      </c>
      <c r="AA23" s="20">
        <v>20.72</v>
      </c>
      <c r="AB23" s="20">
        <v>3.7</v>
      </c>
      <c r="AC23" s="20">
        <v>26.64</v>
      </c>
      <c r="AD23" s="20">
        <v>0.66</v>
      </c>
      <c r="AE23" s="20">
        <v>0.03</v>
      </c>
      <c r="AF23" s="20">
        <v>0.05</v>
      </c>
      <c r="AG23" s="20">
        <v>2.59</v>
      </c>
      <c r="AH23" s="20">
        <v>4.6900000000000004</v>
      </c>
      <c r="AI23" s="20">
        <v>0.13</v>
      </c>
      <c r="AJ23" s="16">
        <v>0</v>
      </c>
      <c r="AK23" s="16">
        <v>339.88</v>
      </c>
      <c r="AL23" s="16">
        <v>275.35000000000002</v>
      </c>
      <c r="AM23" s="16">
        <v>547.76</v>
      </c>
      <c r="AN23" s="16">
        <v>572.45000000000005</v>
      </c>
      <c r="AO23" s="16">
        <v>175.56</v>
      </c>
      <c r="AP23" s="16">
        <v>320.64</v>
      </c>
      <c r="AQ23" s="16">
        <v>110.26</v>
      </c>
      <c r="AR23" s="16">
        <v>296.7</v>
      </c>
      <c r="AS23" s="16">
        <v>427.83</v>
      </c>
      <c r="AT23" s="16">
        <v>460.42</v>
      </c>
      <c r="AU23" s="16">
        <v>598.1</v>
      </c>
      <c r="AV23" s="16">
        <v>184.26</v>
      </c>
      <c r="AW23" s="16">
        <v>506.65</v>
      </c>
      <c r="AX23" s="16">
        <v>1108.26</v>
      </c>
      <c r="AY23" s="16">
        <v>53.08</v>
      </c>
      <c r="AZ23" s="16">
        <v>373.13</v>
      </c>
      <c r="BA23" s="16">
        <v>331.63</v>
      </c>
      <c r="BB23" s="16">
        <v>243.46</v>
      </c>
      <c r="BC23" s="16">
        <v>93.16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0.05</v>
      </c>
      <c r="BL23" s="16">
        <v>0</v>
      </c>
      <c r="BM23" s="16">
        <v>0.03</v>
      </c>
      <c r="BN23" s="16">
        <v>0</v>
      </c>
      <c r="BO23" s="16">
        <v>0.01</v>
      </c>
      <c r="BP23" s="16">
        <v>0</v>
      </c>
      <c r="BQ23" s="16">
        <v>0</v>
      </c>
      <c r="BR23" s="16">
        <v>0</v>
      </c>
      <c r="BS23" s="16">
        <v>0.18</v>
      </c>
      <c r="BT23" s="16">
        <v>0</v>
      </c>
      <c r="BU23" s="16">
        <v>0</v>
      </c>
      <c r="BV23" s="16">
        <v>0.47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38.49</v>
      </c>
      <c r="CC23" s="21"/>
      <c r="CD23" s="21"/>
      <c r="CE23" s="16">
        <v>21.34</v>
      </c>
      <c r="CF23" s="16"/>
      <c r="CG23" s="16">
        <v>2.5499999999999998</v>
      </c>
      <c r="CH23" s="16">
        <v>1.21</v>
      </c>
      <c r="CI23" s="16">
        <v>1.88</v>
      </c>
      <c r="CJ23" s="16">
        <v>273.02999999999997</v>
      </c>
      <c r="CK23" s="16">
        <v>165.83</v>
      </c>
      <c r="CL23" s="16">
        <v>219.43</v>
      </c>
      <c r="CM23" s="16">
        <v>1.82</v>
      </c>
      <c r="CN23" s="16">
        <v>1.37</v>
      </c>
      <c r="CO23" s="16">
        <v>1.6</v>
      </c>
      <c r="CP23" s="16">
        <v>0</v>
      </c>
      <c r="CQ23" s="16">
        <v>0.25</v>
      </c>
      <c r="CR23" s="70"/>
    </row>
    <row r="24" spans="1:96" s="22" customFormat="1" x14ac:dyDescent="0.25">
      <c r="A24" s="17" t="str">
        <f>"32/3"</f>
        <v>32/3</v>
      </c>
      <c r="B24" s="19" t="s">
        <v>116</v>
      </c>
      <c r="C24" s="20" t="str">
        <f>"200"</f>
        <v>200</v>
      </c>
      <c r="D24" s="20">
        <v>3.34</v>
      </c>
      <c r="E24" s="20">
        <v>0</v>
      </c>
      <c r="F24" s="20">
        <v>5.3</v>
      </c>
      <c r="G24" s="20">
        <v>5.3</v>
      </c>
      <c r="H24" s="20">
        <v>23.13</v>
      </c>
      <c r="I24" s="20">
        <v>147.20033857999999</v>
      </c>
      <c r="J24" s="20">
        <v>0.7</v>
      </c>
      <c r="K24" s="20">
        <v>3.25</v>
      </c>
      <c r="L24" s="20">
        <v>0</v>
      </c>
      <c r="M24" s="20">
        <v>0</v>
      </c>
      <c r="N24" s="20">
        <v>8.1999999999999993</v>
      </c>
      <c r="O24" s="20">
        <v>11.27</v>
      </c>
      <c r="P24" s="20">
        <v>3.65</v>
      </c>
      <c r="Q24" s="20">
        <v>0</v>
      </c>
      <c r="R24" s="20">
        <v>0</v>
      </c>
      <c r="S24" s="20">
        <v>0.48</v>
      </c>
      <c r="T24" s="20">
        <v>2.3199999999999998</v>
      </c>
      <c r="U24" s="20">
        <v>213.85</v>
      </c>
      <c r="V24" s="20">
        <v>643.55999999999995</v>
      </c>
      <c r="W24" s="20">
        <v>49</v>
      </c>
      <c r="X24" s="20">
        <v>45.7</v>
      </c>
      <c r="Y24" s="20">
        <v>90.62</v>
      </c>
      <c r="Z24" s="20">
        <v>1.41</v>
      </c>
      <c r="AA24" s="20">
        <v>0</v>
      </c>
      <c r="AB24" s="20">
        <v>6682.5</v>
      </c>
      <c r="AC24" s="20">
        <v>1263.1500000000001</v>
      </c>
      <c r="AD24" s="20">
        <v>2.64</v>
      </c>
      <c r="AE24" s="20">
        <v>0.12</v>
      </c>
      <c r="AF24" s="20">
        <v>0.1</v>
      </c>
      <c r="AG24" s="20">
        <v>1.53</v>
      </c>
      <c r="AH24" s="20">
        <v>2.4</v>
      </c>
      <c r="AI24" s="20">
        <v>14.15</v>
      </c>
      <c r="AJ24" s="16">
        <v>0</v>
      </c>
      <c r="AK24" s="16">
        <v>78.67</v>
      </c>
      <c r="AL24" s="16">
        <v>79</v>
      </c>
      <c r="AM24" s="16">
        <v>107.22</v>
      </c>
      <c r="AN24" s="16">
        <v>92.71</v>
      </c>
      <c r="AO24" s="16">
        <v>24.94</v>
      </c>
      <c r="AP24" s="16">
        <v>71.760000000000005</v>
      </c>
      <c r="AQ24" s="16">
        <v>24.46</v>
      </c>
      <c r="AR24" s="16">
        <v>81.540000000000006</v>
      </c>
      <c r="AS24" s="16">
        <v>103.8</v>
      </c>
      <c r="AT24" s="16">
        <v>172</v>
      </c>
      <c r="AU24" s="16">
        <v>204.83</v>
      </c>
      <c r="AV24" s="16">
        <v>34.299999999999997</v>
      </c>
      <c r="AW24" s="16">
        <v>72.459999999999994</v>
      </c>
      <c r="AX24" s="16">
        <v>481.2</v>
      </c>
      <c r="AY24" s="16">
        <v>0</v>
      </c>
      <c r="AZ24" s="16">
        <v>88.64</v>
      </c>
      <c r="BA24" s="16">
        <v>75.03</v>
      </c>
      <c r="BB24" s="16">
        <v>56.99</v>
      </c>
      <c r="BC24" s="16">
        <v>29.27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0.36</v>
      </c>
      <c r="BL24" s="16">
        <v>0</v>
      </c>
      <c r="BM24" s="16">
        <v>0.21</v>
      </c>
      <c r="BN24" s="16">
        <v>0.01</v>
      </c>
      <c r="BO24" s="16">
        <v>0.03</v>
      </c>
      <c r="BP24" s="16">
        <v>0</v>
      </c>
      <c r="BQ24" s="16">
        <v>0</v>
      </c>
      <c r="BR24" s="16">
        <v>0</v>
      </c>
      <c r="BS24" s="16">
        <v>1.27</v>
      </c>
      <c r="BT24" s="16">
        <v>0</v>
      </c>
      <c r="BU24" s="16">
        <v>0</v>
      </c>
      <c r="BV24" s="16">
        <v>2.96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218.6</v>
      </c>
      <c r="CC24" s="21"/>
      <c r="CD24" s="21"/>
      <c r="CE24" s="16">
        <v>1113.75</v>
      </c>
      <c r="CF24" s="16"/>
      <c r="CG24" s="16">
        <v>1.58</v>
      </c>
      <c r="CH24" s="16">
        <v>0.95</v>
      </c>
      <c r="CI24" s="16">
        <v>1.27</v>
      </c>
      <c r="CJ24" s="16">
        <v>72.709999999999994</v>
      </c>
      <c r="CK24" s="16">
        <v>27.6</v>
      </c>
      <c r="CL24" s="16">
        <v>50.15</v>
      </c>
      <c r="CM24" s="16">
        <v>1.78</v>
      </c>
      <c r="CN24" s="16">
        <v>0.92</v>
      </c>
      <c r="CO24" s="16">
        <v>1.35</v>
      </c>
      <c r="CP24" s="16">
        <v>0</v>
      </c>
      <c r="CQ24" s="16">
        <v>0.5</v>
      </c>
      <c r="CR24" s="70"/>
    </row>
    <row r="25" spans="1:96" s="22" customFormat="1" x14ac:dyDescent="0.25">
      <c r="A25" s="17" t="str">
        <f>"7/10"</f>
        <v>7/10</v>
      </c>
      <c r="B25" s="19" t="s">
        <v>117</v>
      </c>
      <c r="C25" s="20" t="str">
        <f>"200"</f>
        <v>200</v>
      </c>
      <c r="D25" s="20">
        <v>0.16</v>
      </c>
      <c r="E25" s="20">
        <v>0</v>
      </c>
      <c r="F25" s="20">
        <v>0.04</v>
      </c>
      <c r="G25" s="20">
        <v>0.04</v>
      </c>
      <c r="H25" s="20">
        <v>12.2</v>
      </c>
      <c r="I25" s="20">
        <v>47.687819999999995</v>
      </c>
      <c r="J25" s="20">
        <v>0</v>
      </c>
      <c r="K25" s="20">
        <v>0</v>
      </c>
      <c r="L25" s="20">
        <v>0</v>
      </c>
      <c r="M25" s="20">
        <v>0</v>
      </c>
      <c r="N25" s="20">
        <v>11.84</v>
      </c>
      <c r="O25" s="20">
        <v>0.02</v>
      </c>
      <c r="P25" s="20">
        <v>0.34</v>
      </c>
      <c r="Q25" s="20">
        <v>0</v>
      </c>
      <c r="R25" s="20">
        <v>0</v>
      </c>
      <c r="S25" s="20">
        <v>0.32</v>
      </c>
      <c r="T25" s="20">
        <v>0.13</v>
      </c>
      <c r="U25" s="20">
        <v>4.0599999999999996</v>
      </c>
      <c r="V25" s="20">
        <v>50.99</v>
      </c>
      <c r="W25" s="20">
        <v>7.47</v>
      </c>
      <c r="X25" s="20">
        <v>4.9400000000000004</v>
      </c>
      <c r="Y25" s="20">
        <v>5.58</v>
      </c>
      <c r="Z25" s="20">
        <v>0.13</v>
      </c>
      <c r="AA25" s="20">
        <v>0</v>
      </c>
      <c r="AB25" s="20">
        <v>18</v>
      </c>
      <c r="AC25" s="20">
        <v>3.4</v>
      </c>
      <c r="AD25" s="20">
        <v>0.06</v>
      </c>
      <c r="AE25" s="20">
        <v>0.01</v>
      </c>
      <c r="AF25" s="20">
        <v>0.01</v>
      </c>
      <c r="AG25" s="20">
        <v>7.0000000000000007E-2</v>
      </c>
      <c r="AH25" s="20">
        <v>0.1</v>
      </c>
      <c r="AI25" s="20">
        <v>1.2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226.89</v>
      </c>
      <c r="CC25" s="21"/>
      <c r="CD25" s="21"/>
      <c r="CE25" s="16">
        <v>3</v>
      </c>
      <c r="CF25" s="16"/>
      <c r="CG25" s="16">
        <v>0.24</v>
      </c>
      <c r="CH25" s="16">
        <v>0.24</v>
      </c>
      <c r="CI25" s="16">
        <v>0.24</v>
      </c>
      <c r="CJ25" s="16">
        <v>27.25</v>
      </c>
      <c r="CK25" s="16">
        <v>10.43</v>
      </c>
      <c r="CL25" s="16">
        <v>18.84</v>
      </c>
      <c r="CM25" s="16">
        <v>2.5499999999999998</v>
      </c>
      <c r="CN25" s="16">
        <v>1.51</v>
      </c>
      <c r="CO25" s="16">
        <v>2.0299999999999998</v>
      </c>
      <c r="CP25" s="16">
        <v>10</v>
      </c>
      <c r="CQ25" s="16">
        <v>0</v>
      </c>
      <c r="CR25" s="70"/>
    </row>
    <row r="26" spans="1:96" s="16" customFormat="1" x14ac:dyDescent="0.25">
      <c r="A26" s="18" t="str">
        <f>"1/1"</f>
        <v>1/1</v>
      </c>
      <c r="B26" s="19" t="s">
        <v>118</v>
      </c>
      <c r="C26" s="20" t="str">
        <f>"30"</f>
        <v>30</v>
      </c>
      <c r="D26" s="20">
        <v>0.91</v>
      </c>
      <c r="E26" s="20">
        <v>0</v>
      </c>
      <c r="F26" s="20">
        <v>1.23</v>
      </c>
      <c r="G26" s="20">
        <v>1.23</v>
      </c>
      <c r="H26" s="20">
        <v>3.35</v>
      </c>
      <c r="I26" s="20">
        <v>25.261655999999995</v>
      </c>
      <c r="J26" s="20">
        <v>0.15</v>
      </c>
      <c r="K26" s="20">
        <v>0.78</v>
      </c>
      <c r="L26" s="20">
        <v>0</v>
      </c>
      <c r="M26" s="20">
        <v>0</v>
      </c>
      <c r="N26" s="20">
        <v>0.97</v>
      </c>
      <c r="O26" s="20">
        <v>0.94</v>
      </c>
      <c r="P26" s="20">
        <v>1.44</v>
      </c>
      <c r="Q26" s="20">
        <v>0</v>
      </c>
      <c r="R26" s="20">
        <v>0</v>
      </c>
      <c r="S26" s="20">
        <v>0.03</v>
      </c>
      <c r="T26" s="20">
        <v>0.38</v>
      </c>
      <c r="U26" s="20">
        <v>105.84</v>
      </c>
      <c r="V26" s="20">
        <v>29.11</v>
      </c>
      <c r="W26" s="20">
        <v>5.88</v>
      </c>
      <c r="X26" s="20">
        <v>6.17</v>
      </c>
      <c r="Y26" s="20">
        <v>18.25</v>
      </c>
      <c r="Z26" s="20">
        <v>0.21</v>
      </c>
      <c r="AA26" s="20">
        <v>0</v>
      </c>
      <c r="AB26" s="20">
        <v>88.2</v>
      </c>
      <c r="AC26" s="20">
        <v>15</v>
      </c>
      <c r="AD26" s="20">
        <v>0.59</v>
      </c>
      <c r="AE26" s="20">
        <v>0.03</v>
      </c>
      <c r="AF26" s="20">
        <v>0.01</v>
      </c>
      <c r="AG26" s="20">
        <v>0.21</v>
      </c>
      <c r="AH26" s="20">
        <v>0.39</v>
      </c>
      <c r="AI26" s="20">
        <v>2.94</v>
      </c>
      <c r="AJ26" s="16">
        <v>0</v>
      </c>
      <c r="AK26" s="16">
        <v>47.04</v>
      </c>
      <c r="AL26" s="16">
        <v>41.16</v>
      </c>
      <c r="AM26" s="16">
        <v>67.62</v>
      </c>
      <c r="AN26" s="16">
        <v>67.62</v>
      </c>
      <c r="AO26" s="16">
        <v>8.82</v>
      </c>
      <c r="AP26" s="16">
        <v>44.1</v>
      </c>
      <c r="AQ26" s="16">
        <v>10.58</v>
      </c>
      <c r="AR26" s="16">
        <v>38.22</v>
      </c>
      <c r="AS26" s="16">
        <v>41.16</v>
      </c>
      <c r="AT26" s="16">
        <v>100.84</v>
      </c>
      <c r="AU26" s="16">
        <v>138.18</v>
      </c>
      <c r="AV26" s="16">
        <v>18.82</v>
      </c>
      <c r="AW26" s="16">
        <v>47.04</v>
      </c>
      <c r="AX26" s="16">
        <v>102.9</v>
      </c>
      <c r="AY26" s="16">
        <v>0</v>
      </c>
      <c r="AZ26" s="16">
        <v>44.98</v>
      </c>
      <c r="BA26" s="16">
        <v>47.92</v>
      </c>
      <c r="BB26" s="16">
        <v>29.4</v>
      </c>
      <c r="BC26" s="16">
        <v>8.5299999999999994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7.0000000000000007E-2</v>
      </c>
      <c r="BL26" s="16">
        <v>0</v>
      </c>
      <c r="BM26" s="16">
        <v>0.05</v>
      </c>
      <c r="BN26" s="16">
        <v>0</v>
      </c>
      <c r="BO26" s="16">
        <v>0.01</v>
      </c>
      <c r="BP26" s="16">
        <v>0</v>
      </c>
      <c r="BQ26" s="16">
        <v>0</v>
      </c>
      <c r="BR26" s="16">
        <v>0</v>
      </c>
      <c r="BS26" s="16">
        <v>0.28000000000000003</v>
      </c>
      <c r="BT26" s="16">
        <v>0</v>
      </c>
      <c r="BU26" s="16">
        <v>0</v>
      </c>
      <c r="BV26" s="16">
        <v>0.69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25.17</v>
      </c>
      <c r="CC26" s="21"/>
      <c r="CD26" s="21"/>
      <c r="CE26" s="16">
        <v>14.7</v>
      </c>
      <c r="CG26" s="16">
        <v>2.4500000000000002</v>
      </c>
      <c r="CH26" s="16">
        <v>0.61</v>
      </c>
      <c r="CI26" s="16">
        <v>1.53</v>
      </c>
      <c r="CJ26" s="16">
        <v>257.39999999999998</v>
      </c>
      <c r="CK26" s="16">
        <v>60.98</v>
      </c>
      <c r="CL26" s="16">
        <v>159.19</v>
      </c>
      <c r="CM26" s="16">
        <v>5.04</v>
      </c>
      <c r="CN26" s="16">
        <v>4.03</v>
      </c>
      <c r="CO26" s="16">
        <v>4.53</v>
      </c>
      <c r="CP26" s="16">
        <v>0</v>
      </c>
      <c r="CQ26" s="16">
        <v>0</v>
      </c>
      <c r="CR26" s="71"/>
    </row>
    <row r="27" spans="1:96" s="24" customFormat="1" x14ac:dyDescent="0.25">
      <c r="A27" s="23"/>
      <c r="B27" s="74" t="s">
        <v>119</v>
      </c>
      <c r="C27" s="75"/>
      <c r="D27" s="75">
        <v>16.09</v>
      </c>
      <c r="E27" s="75">
        <v>6.4</v>
      </c>
      <c r="F27" s="75">
        <v>16.27</v>
      </c>
      <c r="G27" s="75">
        <v>11.04</v>
      </c>
      <c r="H27" s="75">
        <v>74.98</v>
      </c>
      <c r="I27" s="75">
        <v>493.81</v>
      </c>
      <c r="J27" s="75">
        <v>3.4</v>
      </c>
      <c r="K27" s="75">
        <v>6.63</v>
      </c>
      <c r="L27" s="75">
        <v>0</v>
      </c>
      <c r="M27" s="75">
        <v>0</v>
      </c>
      <c r="N27" s="75">
        <v>26.84</v>
      </c>
      <c r="O27" s="75">
        <v>38.54</v>
      </c>
      <c r="P27" s="75">
        <v>9.59</v>
      </c>
      <c r="Q27" s="75">
        <v>0</v>
      </c>
      <c r="R27" s="75">
        <v>0</v>
      </c>
      <c r="S27" s="75">
        <v>1.28</v>
      </c>
      <c r="T27" s="75">
        <v>5.75</v>
      </c>
      <c r="U27" s="75">
        <v>749.87</v>
      </c>
      <c r="V27" s="75">
        <v>1117.33</v>
      </c>
      <c r="W27" s="75">
        <v>101.79</v>
      </c>
      <c r="X27" s="75">
        <v>93.28</v>
      </c>
      <c r="Y27" s="75">
        <v>252.07</v>
      </c>
      <c r="Z27" s="75">
        <v>4.3</v>
      </c>
      <c r="AA27" s="75">
        <v>22.99</v>
      </c>
      <c r="AB27" s="75">
        <v>7378.5</v>
      </c>
      <c r="AC27" s="75">
        <v>1434.12</v>
      </c>
      <c r="AD27" s="75">
        <v>5.8</v>
      </c>
      <c r="AE27" s="75">
        <v>0.27</v>
      </c>
      <c r="AF27" s="75">
        <v>0.23</v>
      </c>
      <c r="AG27" s="75">
        <v>5</v>
      </c>
      <c r="AH27" s="75">
        <v>8.93</v>
      </c>
      <c r="AI27" s="75">
        <v>22.52</v>
      </c>
      <c r="AJ27" s="76">
        <v>0</v>
      </c>
      <c r="AK27" s="76">
        <v>691.25</v>
      </c>
      <c r="AL27" s="76">
        <v>598.45000000000005</v>
      </c>
      <c r="AM27" s="76">
        <v>1051.25</v>
      </c>
      <c r="AN27" s="76">
        <v>944.22</v>
      </c>
      <c r="AO27" s="76">
        <v>285.99</v>
      </c>
      <c r="AP27" s="76">
        <v>597.95000000000005</v>
      </c>
      <c r="AQ27" s="76">
        <v>202.8</v>
      </c>
      <c r="AR27" s="76">
        <v>657.39</v>
      </c>
      <c r="AS27" s="76">
        <v>779.75</v>
      </c>
      <c r="AT27" s="76">
        <v>990.83</v>
      </c>
      <c r="AU27" s="76">
        <v>1347.19</v>
      </c>
      <c r="AV27" s="76">
        <v>336.73</v>
      </c>
      <c r="AW27" s="76">
        <v>828.19</v>
      </c>
      <c r="AX27" s="76">
        <v>2849.34</v>
      </c>
      <c r="AY27" s="76">
        <v>53.08</v>
      </c>
      <c r="AZ27" s="76">
        <v>852.6</v>
      </c>
      <c r="BA27" s="76">
        <v>662.21</v>
      </c>
      <c r="BB27" s="76">
        <v>473.57</v>
      </c>
      <c r="BC27" s="76">
        <v>219.89</v>
      </c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0</v>
      </c>
      <c r="BJ27" s="76">
        <v>0</v>
      </c>
      <c r="BK27" s="76">
        <v>0.72</v>
      </c>
      <c r="BL27" s="76">
        <v>0</v>
      </c>
      <c r="BM27" s="76">
        <v>0.41</v>
      </c>
      <c r="BN27" s="76">
        <v>0.03</v>
      </c>
      <c r="BO27" s="76">
        <v>7.0000000000000007E-2</v>
      </c>
      <c r="BP27" s="76">
        <v>0</v>
      </c>
      <c r="BQ27" s="76">
        <v>0</v>
      </c>
      <c r="BR27" s="76">
        <v>0.01</v>
      </c>
      <c r="BS27" s="76">
        <v>2.44</v>
      </c>
      <c r="BT27" s="76">
        <v>0</v>
      </c>
      <c r="BU27" s="76">
        <v>0</v>
      </c>
      <c r="BV27" s="76">
        <v>6.11</v>
      </c>
      <c r="BW27" s="76">
        <v>0.03</v>
      </c>
      <c r="BX27" s="76">
        <v>0</v>
      </c>
      <c r="BY27" s="76">
        <v>0</v>
      </c>
      <c r="BZ27" s="76">
        <v>0</v>
      </c>
      <c r="CA27" s="76">
        <v>0</v>
      </c>
      <c r="CB27" s="76">
        <v>719.97</v>
      </c>
      <c r="CC27" s="73"/>
      <c r="CD27" s="73">
        <f>$I$27/$I$34*100</f>
        <v>47.029523809523809</v>
      </c>
      <c r="CE27" s="76">
        <v>1252.74</v>
      </c>
      <c r="CF27" s="76"/>
      <c r="CG27" s="76">
        <v>13.11</v>
      </c>
      <c r="CH27" s="76">
        <v>8.9</v>
      </c>
      <c r="CI27" s="76">
        <v>11</v>
      </c>
      <c r="CJ27" s="76">
        <v>2583.89</v>
      </c>
      <c r="CK27" s="76">
        <v>1017.26</v>
      </c>
      <c r="CL27" s="76">
        <v>1800.57</v>
      </c>
      <c r="CM27" s="76">
        <v>30.52</v>
      </c>
      <c r="CN27" s="76">
        <v>24.52</v>
      </c>
      <c r="CO27" s="76">
        <v>27.53</v>
      </c>
      <c r="CP27" s="76">
        <v>10.78</v>
      </c>
      <c r="CQ27" s="76">
        <v>1.05</v>
      </c>
    </row>
    <row r="28" spans="1:96" x14ac:dyDescent="0.25">
      <c r="B28" s="72" t="s">
        <v>120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1"/>
      <c r="CD28" s="21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2" customFormat="1" x14ac:dyDescent="0.25">
      <c r="A29" s="17" t="str">
        <f>"8/15"</f>
        <v>8/15</v>
      </c>
      <c r="B29" s="19" t="s">
        <v>104</v>
      </c>
      <c r="C29" s="20" t="str">
        <f>"20"</f>
        <v>20</v>
      </c>
      <c r="D29" s="20">
        <v>1.32</v>
      </c>
      <c r="E29" s="20">
        <v>0</v>
      </c>
      <c r="F29" s="20">
        <v>0.13</v>
      </c>
      <c r="G29" s="20">
        <v>0.13</v>
      </c>
      <c r="H29" s="20">
        <v>9.3800000000000008</v>
      </c>
      <c r="I29" s="20">
        <v>44.780199999999994</v>
      </c>
      <c r="J29" s="20">
        <v>0</v>
      </c>
      <c r="K29" s="20">
        <v>0</v>
      </c>
      <c r="L29" s="20">
        <v>0</v>
      </c>
      <c r="M29" s="20">
        <v>0</v>
      </c>
      <c r="N29" s="20">
        <v>0.22</v>
      </c>
      <c r="O29" s="20">
        <v>9.1199999999999992</v>
      </c>
      <c r="P29" s="20">
        <v>0.04</v>
      </c>
      <c r="Q29" s="20">
        <v>0</v>
      </c>
      <c r="R29" s="20">
        <v>0</v>
      </c>
      <c r="S29" s="20">
        <v>0</v>
      </c>
      <c r="T29" s="20">
        <v>0.36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16">
        <v>0</v>
      </c>
      <c r="AK29" s="16">
        <v>63.86</v>
      </c>
      <c r="AL29" s="16">
        <v>66.47</v>
      </c>
      <c r="AM29" s="16">
        <v>101.79</v>
      </c>
      <c r="AN29" s="16">
        <v>33.76</v>
      </c>
      <c r="AO29" s="16">
        <v>20.010000000000002</v>
      </c>
      <c r="AP29" s="16">
        <v>40.020000000000003</v>
      </c>
      <c r="AQ29" s="16">
        <v>15.14</v>
      </c>
      <c r="AR29" s="16">
        <v>72.38</v>
      </c>
      <c r="AS29" s="16">
        <v>44.89</v>
      </c>
      <c r="AT29" s="16">
        <v>62.64</v>
      </c>
      <c r="AU29" s="16">
        <v>51.68</v>
      </c>
      <c r="AV29" s="16">
        <v>27.14</v>
      </c>
      <c r="AW29" s="16">
        <v>48.02</v>
      </c>
      <c r="AX29" s="16">
        <v>401.59</v>
      </c>
      <c r="AY29" s="16">
        <v>0</v>
      </c>
      <c r="AZ29" s="16">
        <v>130.85</v>
      </c>
      <c r="BA29" s="16">
        <v>56.9</v>
      </c>
      <c r="BB29" s="16">
        <v>37.76</v>
      </c>
      <c r="BC29" s="16">
        <v>29.93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0.02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0.01</v>
      </c>
      <c r="BT29" s="16">
        <v>0</v>
      </c>
      <c r="BU29" s="16">
        <v>0</v>
      </c>
      <c r="BV29" s="16">
        <v>0.06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7.82</v>
      </c>
      <c r="CC29" s="21"/>
      <c r="CD29" s="21"/>
      <c r="CE29" s="16">
        <v>0</v>
      </c>
      <c r="CF29" s="16"/>
      <c r="CG29" s="16">
        <v>0</v>
      </c>
      <c r="CH29" s="16">
        <v>0</v>
      </c>
      <c r="CI29" s="16">
        <v>0</v>
      </c>
      <c r="CJ29" s="16">
        <v>2850</v>
      </c>
      <c r="CK29" s="16">
        <v>1098</v>
      </c>
      <c r="CL29" s="16">
        <v>1974</v>
      </c>
      <c r="CM29" s="16">
        <v>22.8</v>
      </c>
      <c r="CN29" s="16">
        <v>22.8</v>
      </c>
      <c r="CO29" s="16">
        <v>22.8</v>
      </c>
      <c r="CP29" s="16">
        <v>0</v>
      </c>
      <c r="CQ29" s="16">
        <v>0</v>
      </c>
      <c r="CR29" s="70"/>
    </row>
    <row r="30" spans="1:96" s="22" customFormat="1" x14ac:dyDescent="0.25">
      <c r="A30" s="17" t="str">
        <f>"27/10"</f>
        <v>27/10</v>
      </c>
      <c r="B30" s="19" t="s">
        <v>121</v>
      </c>
      <c r="C30" s="20" t="str">
        <f>"150"</f>
        <v>150</v>
      </c>
      <c r="D30" s="20">
        <v>0.06</v>
      </c>
      <c r="E30" s="20">
        <v>0</v>
      </c>
      <c r="F30" s="20">
        <v>0.01</v>
      </c>
      <c r="G30" s="20">
        <v>0.01</v>
      </c>
      <c r="H30" s="20">
        <v>3.71</v>
      </c>
      <c r="I30" s="20">
        <v>14.414604000000001</v>
      </c>
      <c r="J30" s="20">
        <v>0</v>
      </c>
      <c r="K30" s="20">
        <v>0</v>
      </c>
      <c r="L30" s="20">
        <v>0</v>
      </c>
      <c r="M30" s="20">
        <v>0</v>
      </c>
      <c r="N30" s="20">
        <v>3.68</v>
      </c>
      <c r="O30" s="20">
        <v>0</v>
      </c>
      <c r="P30" s="20">
        <v>0.03</v>
      </c>
      <c r="Q30" s="20">
        <v>0</v>
      </c>
      <c r="R30" s="20">
        <v>0</v>
      </c>
      <c r="S30" s="20">
        <v>0</v>
      </c>
      <c r="T30" s="20">
        <v>0.02</v>
      </c>
      <c r="U30" s="20">
        <v>0.04</v>
      </c>
      <c r="V30" s="20">
        <v>0.11</v>
      </c>
      <c r="W30" s="20">
        <v>0.11</v>
      </c>
      <c r="X30" s="20">
        <v>0</v>
      </c>
      <c r="Y30" s="20">
        <v>0</v>
      </c>
      <c r="Z30" s="20">
        <v>0.01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150.03</v>
      </c>
      <c r="CC30" s="21"/>
      <c r="CD30" s="21"/>
      <c r="CE30" s="16">
        <v>0</v>
      </c>
      <c r="CF30" s="16"/>
      <c r="CG30" s="16">
        <v>3.08</v>
      </c>
      <c r="CH30" s="16">
        <v>3.08</v>
      </c>
      <c r="CI30" s="16">
        <v>3.08</v>
      </c>
      <c r="CJ30" s="16">
        <v>341.6</v>
      </c>
      <c r="CK30" s="16">
        <v>136.71</v>
      </c>
      <c r="CL30" s="16">
        <v>239.15</v>
      </c>
      <c r="CM30" s="16">
        <v>33.07</v>
      </c>
      <c r="CN30" s="16">
        <v>19.55</v>
      </c>
      <c r="CO30" s="16">
        <v>26.31</v>
      </c>
      <c r="CP30" s="16">
        <v>3.75</v>
      </c>
      <c r="CQ30" s="16">
        <v>0</v>
      </c>
      <c r="CR30" s="70"/>
    </row>
    <row r="31" spans="1:96" s="16" customFormat="1" ht="47.25" x14ac:dyDescent="0.25">
      <c r="A31" s="18" t="str">
        <f>"17/3"</f>
        <v>17/3</v>
      </c>
      <c r="B31" s="19" t="s">
        <v>122</v>
      </c>
      <c r="C31" s="20" t="str">
        <f>"90"</f>
        <v>90</v>
      </c>
      <c r="D31" s="20">
        <v>1.74</v>
      </c>
      <c r="E31" s="20">
        <v>0</v>
      </c>
      <c r="F31" s="20">
        <v>8.1300000000000008</v>
      </c>
      <c r="G31" s="20">
        <v>9.24</v>
      </c>
      <c r="H31" s="20">
        <v>23.73</v>
      </c>
      <c r="I31" s="20">
        <v>169.97726025</v>
      </c>
      <c r="J31" s="20">
        <v>1.19</v>
      </c>
      <c r="K31" s="20">
        <v>5.85</v>
      </c>
      <c r="L31" s="20">
        <v>0</v>
      </c>
      <c r="M31" s="20">
        <v>0</v>
      </c>
      <c r="N31" s="20">
        <v>11.48</v>
      </c>
      <c r="O31" s="20">
        <v>9.93</v>
      </c>
      <c r="P31" s="20">
        <v>2.3199999999999998</v>
      </c>
      <c r="Q31" s="20">
        <v>0</v>
      </c>
      <c r="R31" s="20">
        <v>0</v>
      </c>
      <c r="S31" s="20">
        <v>0.28999999999999998</v>
      </c>
      <c r="T31" s="20">
        <v>1.03</v>
      </c>
      <c r="U31" s="20">
        <v>111.04</v>
      </c>
      <c r="V31" s="20">
        <v>170.56</v>
      </c>
      <c r="W31" s="20">
        <v>19.91</v>
      </c>
      <c r="X31" s="20">
        <v>24.75</v>
      </c>
      <c r="Y31" s="20">
        <v>52.76</v>
      </c>
      <c r="Z31" s="20">
        <v>0.69</v>
      </c>
      <c r="AA31" s="20">
        <v>0</v>
      </c>
      <c r="AB31" s="20">
        <v>4107.1499999999996</v>
      </c>
      <c r="AC31" s="20">
        <v>855.68</v>
      </c>
      <c r="AD31" s="20">
        <v>4.25</v>
      </c>
      <c r="AE31" s="20">
        <v>0.04</v>
      </c>
      <c r="AF31" s="20">
        <v>0.04</v>
      </c>
      <c r="AG31" s="20">
        <v>0.57999999999999996</v>
      </c>
      <c r="AH31" s="20">
        <v>1.03</v>
      </c>
      <c r="AI31" s="20">
        <v>0.86</v>
      </c>
      <c r="AJ31" s="16">
        <v>0</v>
      </c>
      <c r="AK31" s="16">
        <v>75.91</v>
      </c>
      <c r="AL31" s="16">
        <v>60.13</v>
      </c>
      <c r="AM31" s="16">
        <v>104.23</v>
      </c>
      <c r="AN31" s="16">
        <v>51.56</v>
      </c>
      <c r="AO31" s="16">
        <v>25.95</v>
      </c>
      <c r="AP31" s="16">
        <v>46.36</v>
      </c>
      <c r="AQ31" s="16">
        <v>17.170000000000002</v>
      </c>
      <c r="AR31" s="16">
        <v>64.11</v>
      </c>
      <c r="AS31" s="16">
        <v>73.73</v>
      </c>
      <c r="AT31" s="16">
        <v>87.67</v>
      </c>
      <c r="AU31" s="16">
        <v>129.63</v>
      </c>
      <c r="AV31" s="16">
        <v>29.36</v>
      </c>
      <c r="AW31" s="16">
        <v>56.32</v>
      </c>
      <c r="AX31" s="16">
        <v>261.94</v>
      </c>
      <c r="AY31" s="16">
        <v>0</v>
      </c>
      <c r="AZ31" s="16">
        <v>58.12</v>
      </c>
      <c r="BA31" s="16">
        <v>59.33</v>
      </c>
      <c r="BB31" s="16">
        <v>47.71</v>
      </c>
      <c r="BC31" s="16">
        <v>23.95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0.51</v>
      </c>
      <c r="BL31" s="16">
        <v>0</v>
      </c>
      <c r="BM31" s="16">
        <v>0.33</v>
      </c>
      <c r="BN31" s="16">
        <v>0.02</v>
      </c>
      <c r="BO31" s="16">
        <v>0.06</v>
      </c>
      <c r="BP31" s="16">
        <v>0</v>
      </c>
      <c r="BQ31" s="16">
        <v>0</v>
      </c>
      <c r="BR31" s="16">
        <v>0</v>
      </c>
      <c r="BS31" s="16">
        <v>1.92</v>
      </c>
      <c r="BT31" s="16">
        <v>0</v>
      </c>
      <c r="BU31" s="16">
        <v>0</v>
      </c>
      <c r="BV31" s="16">
        <v>5.34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72.34</v>
      </c>
      <c r="CC31" s="21"/>
      <c r="CD31" s="21"/>
      <c r="CE31" s="16">
        <v>684.53</v>
      </c>
      <c r="CG31" s="16">
        <v>5.79</v>
      </c>
      <c r="CH31" s="16">
        <v>3.49</v>
      </c>
      <c r="CI31" s="16">
        <v>4.6399999999999997</v>
      </c>
      <c r="CJ31" s="16">
        <v>445.79</v>
      </c>
      <c r="CK31" s="16">
        <v>174.84</v>
      </c>
      <c r="CL31" s="16">
        <v>310.31</v>
      </c>
      <c r="CM31" s="16">
        <v>4.34</v>
      </c>
      <c r="CN31" s="16">
        <v>2.42</v>
      </c>
      <c r="CO31" s="16">
        <v>3.38</v>
      </c>
      <c r="CP31" s="16">
        <v>2.25</v>
      </c>
      <c r="CQ31" s="16">
        <v>0.23</v>
      </c>
      <c r="CR31" s="71"/>
    </row>
    <row r="32" spans="1:96" s="24" customFormat="1" ht="31.5" x14ac:dyDescent="0.25">
      <c r="A32" s="23"/>
      <c r="B32" s="74" t="s">
        <v>123</v>
      </c>
      <c r="C32" s="75"/>
      <c r="D32" s="75">
        <v>3.12</v>
      </c>
      <c r="E32" s="75">
        <v>0</v>
      </c>
      <c r="F32" s="75">
        <v>8.2799999999999994</v>
      </c>
      <c r="G32" s="75">
        <v>9.3800000000000008</v>
      </c>
      <c r="H32" s="75">
        <v>36.82</v>
      </c>
      <c r="I32" s="75">
        <v>229.17</v>
      </c>
      <c r="J32" s="75">
        <v>1.19</v>
      </c>
      <c r="K32" s="75">
        <v>5.85</v>
      </c>
      <c r="L32" s="75">
        <v>0</v>
      </c>
      <c r="M32" s="75">
        <v>0</v>
      </c>
      <c r="N32" s="75">
        <v>15.38</v>
      </c>
      <c r="O32" s="75">
        <v>19.05</v>
      </c>
      <c r="P32" s="75">
        <v>2.39</v>
      </c>
      <c r="Q32" s="75">
        <v>0</v>
      </c>
      <c r="R32" s="75">
        <v>0</v>
      </c>
      <c r="S32" s="75">
        <v>0.28999999999999998</v>
      </c>
      <c r="T32" s="75">
        <v>1.41</v>
      </c>
      <c r="U32" s="75">
        <v>111.08</v>
      </c>
      <c r="V32" s="75">
        <v>170.67</v>
      </c>
      <c r="W32" s="75">
        <v>20.02</v>
      </c>
      <c r="X32" s="75">
        <v>24.75</v>
      </c>
      <c r="Y32" s="75">
        <v>52.76</v>
      </c>
      <c r="Z32" s="75">
        <v>0.71</v>
      </c>
      <c r="AA32" s="75">
        <v>0</v>
      </c>
      <c r="AB32" s="75">
        <v>4107.1499999999996</v>
      </c>
      <c r="AC32" s="75">
        <v>855.68</v>
      </c>
      <c r="AD32" s="75">
        <v>4.25</v>
      </c>
      <c r="AE32" s="75">
        <v>0.04</v>
      </c>
      <c r="AF32" s="75">
        <v>0.04</v>
      </c>
      <c r="AG32" s="75">
        <v>0.57999999999999996</v>
      </c>
      <c r="AH32" s="75">
        <v>1.03</v>
      </c>
      <c r="AI32" s="75">
        <v>0.86</v>
      </c>
      <c r="AJ32" s="76">
        <v>0</v>
      </c>
      <c r="AK32" s="76">
        <v>139.77000000000001</v>
      </c>
      <c r="AL32" s="76">
        <v>126.6</v>
      </c>
      <c r="AM32" s="76">
        <v>206.02</v>
      </c>
      <c r="AN32" s="76">
        <v>85.32</v>
      </c>
      <c r="AO32" s="76">
        <v>45.96</v>
      </c>
      <c r="AP32" s="76">
        <v>86.38</v>
      </c>
      <c r="AQ32" s="76">
        <v>32.31</v>
      </c>
      <c r="AR32" s="76">
        <v>136.49</v>
      </c>
      <c r="AS32" s="76">
        <v>118.62</v>
      </c>
      <c r="AT32" s="76">
        <v>150.31</v>
      </c>
      <c r="AU32" s="76">
        <v>181.31</v>
      </c>
      <c r="AV32" s="76">
        <v>56.5</v>
      </c>
      <c r="AW32" s="76">
        <v>104.35</v>
      </c>
      <c r="AX32" s="76">
        <v>663.53</v>
      </c>
      <c r="AY32" s="76">
        <v>0</v>
      </c>
      <c r="AZ32" s="76">
        <v>188.97</v>
      </c>
      <c r="BA32" s="76">
        <v>116.22</v>
      </c>
      <c r="BB32" s="76">
        <v>85.47</v>
      </c>
      <c r="BC32" s="76">
        <v>53.87</v>
      </c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  <c r="BJ32" s="76">
        <v>0</v>
      </c>
      <c r="BK32" s="76">
        <v>0.53</v>
      </c>
      <c r="BL32" s="76">
        <v>0</v>
      </c>
      <c r="BM32" s="76">
        <v>0.33</v>
      </c>
      <c r="BN32" s="76">
        <v>0.02</v>
      </c>
      <c r="BO32" s="76">
        <v>0.06</v>
      </c>
      <c r="BP32" s="76">
        <v>0</v>
      </c>
      <c r="BQ32" s="76">
        <v>0</v>
      </c>
      <c r="BR32" s="76">
        <v>0</v>
      </c>
      <c r="BS32" s="76">
        <v>1.93</v>
      </c>
      <c r="BT32" s="76">
        <v>0</v>
      </c>
      <c r="BU32" s="76">
        <v>0</v>
      </c>
      <c r="BV32" s="76">
        <v>5.39</v>
      </c>
      <c r="BW32" s="76">
        <v>0</v>
      </c>
      <c r="BX32" s="76">
        <v>0</v>
      </c>
      <c r="BY32" s="76">
        <v>0</v>
      </c>
      <c r="BZ32" s="76">
        <v>0</v>
      </c>
      <c r="CA32" s="76">
        <v>0</v>
      </c>
      <c r="CB32" s="76">
        <v>230.18</v>
      </c>
      <c r="CC32" s="73"/>
      <c r="CD32" s="73">
        <f>$I$32/$I$34*100</f>
        <v>21.825714285714284</v>
      </c>
      <c r="CE32" s="76">
        <v>684.53</v>
      </c>
      <c r="CF32" s="76"/>
      <c r="CG32" s="76">
        <v>8.8800000000000008</v>
      </c>
      <c r="CH32" s="76">
        <v>6.58</v>
      </c>
      <c r="CI32" s="76">
        <v>7.73</v>
      </c>
      <c r="CJ32" s="76">
        <v>3637.39</v>
      </c>
      <c r="CK32" s="76">
        <v>1409.55</v>
      </c>
      <c r="CL32" s="76">
        <v>2523.4699999999998</v>
      </c>
      <c r="CM32" s="76">
        <v>60.22</v>
      </c>
      <c r="CN32" s="76">
        <v>44.77</v>
      </c>
      <c r="CO32" s="76">
        <v>52.49</v>
      </c>
      <c r="CP32" s="76">
        <v>6</v>
      </c>
      <c r="CQ32" s="76">
        <v>0.23</v>
      </c>
    </row>
    <row r="33" spans="1:95" s="24" customFormat="1" x14ac:dyDescent="0.25">
      <c r="A33" s="23"/>
      <c r="B33" s="74" t="s">
        <v>124</v>
      </c>
      <c r="C33" s="75"/>
      <c r="D33" s="75">
        <v>27.13</v>
      </c>
      <c r="E33" s="75">
        <v>6.4</v>
      </c>
      <c r="F33" s="75">
        <v>31.57</v>
      </c>
      <c r="G33" s="75">
        <v>27.46</v>
      </c>
      <c r="H33" s="75">
        <v>175.56</v>
      </c>
      <c r="I33" s="75">
        <v>1060.96</v>
      </c>
      <c r="J33" s="75">
        <v>5.62</v>
      </c>
      <c r="K33" s="75">
        <v>15.73</v>
      </c>
      <c r="L33" s="75">
        <v>0</v>
      </c>
      <c r="M33" s="75">
        <v>0</v>
      </c>
      <c r="N33" s="75">
        <v>62.97</v>
      </c>
      <c r="O33" s="75">
        <v>93.3</v>
      </c>
      <c r="P33" s="75">
        <v>19.29</v>
      </c>
      <c r="Q33" s="75">
        <v>0</v>
      </c>
      <c r="R33" s="75">
        <v>0</v>
      </c>
      <c r="S33" s="75">
        <v>2.63</v>
      </c>
      <c r="T33" s="75">
        <v>9.43</v>
      </c>
      <c r="U33" s="75">
        <v>1080.6500000000001</v>
      </c>
      <c r="V33" s="75">
        <v>1771.59</v>
      </c>
      <c r="W33" s="75">
        <v>151.83000000000001</v>
      </c>
      <c r="X33" s="75">
        <v>221.55</v>
      </c>
      <c r="Y33" s="75">
        <v>454.62</v>
      </c>
      <c r="Z33" s="75">
        <v>10.47</v>
      </c>
      <c r="AA33" s="75">
        <v>22.99</v>
      </c>
      <c r="AB33" s="75">
        <v>11550.39</v>
      </c>
      <c r="AC33" s="75">
        <v>2300.85</v>
      </c>
      <c r="AD33" s="75">
        <v>12.92</v>
      </c>
      <c r="AE33" s="75">
        <v>0.52</v>
      </c>
      <c r="AF33" s="75">
        <v>0.37</v>
      </c>
      <c r="AG33" s="75">
        <v>7.65</v>
      </c>
      <c r="AH33" s="75">
        <v>13.93</v>
      </c>
      <c r="AI33" s="75">
        <v>34.200000000000003</v>
      </c>
      <c r="AJ33" s="76">
        <v>0</v>
      </c>
      <c r="AK33" s="76">
        <v>1190.69</v>
      </c>
      <c r="AL33" s="76">
        <v>1025.98</v>
      </c>
      <c r="AM33" s="76">
        <v>1736.27</v>
      </c>
      <c r="AN33" s="76">
        <v>1336.66</v>
      </c>
      <c r="AO33" s="76">
        <v>508.84</v>
      </c>
      <c r="AP33" s="76">
        <v>928.33</v>
      </c>
      <c r="AQ33" s="76">
        <v>339.69</v>
      </c>
      <c r="AR33" s="76">
        <v>1160.69</v>
      </c>
      <c r="AS33" s="76">
        <v>1238.78</v>
      </c>
      <c r="AT33" s="76">
        <v>1751.6</v>
      </c>
      <c r="AU33" s="76">
        <v>2187.36</v>
      </c>
      <c r="AV33" s="76">
        <v>572.08000000000004</v>
      </c>
      <c r="AW33" s="76">
        <v>1340.31</v>
      </c>
      <c r="AX33" s="76">
        <v>5041.72</v>
      </c>
      <c r="AY33" s="76">
        <v>53.08</v>
      </c>
      <c r="AZ33" s="76">
        <v>1425.52</v>
      </c>
      <c r="BA33" s="76">
        <v>1142.33</v>
      </c>
      <c r="BB33" s="76">
        <v>809.28</v>
      </c>
      <c r="BC33" s="76">
        <v>467.16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0.01</v>
      </c>
      <c r="BJ33" s="76">
        <v>0</v>
      </c>
      <c r="BK33" s="76">
        <v>1.83</v>
      </c>
      <c r="BL33" s="76">
        <v>0</v>
      </c>
      <c r="BM33" s="76">
        <v>0.96</v>
      </c>
      <c r="BN33" s="76">
        <v>0.08</v>
      </c>
      <c r="BO33" s="76">
        <v>0.16</v>
      </c>
      <c r="BP33" s="76">
        <v>0</v>
      </c>
      <c r="BQ33" s="76">
        <v>0</v>
      </c>
      <c r="BR33" s="76">
        <v>0.02</v>
      </c>
      <c r="BS33" s="76">
        <v>6.06</v>
      </c>
      <c r="BT33" s="76">
        <v>0.01</v>
      </c>
      <c r="BU33" s="76">
        <v>0</v>
      </c>
      <c r="BV33" s="76">
        <v>14.96</v>
      </c>
      <c r="BW33" s="76">
        <v>0.09</v>
      </c>
      <c r="BX33" s="76">
        <v>0</v>
      </c>
      <c r="BY33" s="76">
        <v>0</v>
      </c>
      <c r="BZ33" s="76">
        <v>0</v>
      </c>
      <c r="CA33" s="76">
        <v>0</v>
      </c>
      <c r="CB33" s="76">
        <v>1363.32</v>
      </c>
      <c r="CC33" s="73"/>
      <c r="CD33" s="73"/>
      <c r="CE33" s="76">
        <v>1948.05</v>
      </c>
      <c r="CF33" s="76"/>
      <c r="CG33" s="76">
        <v>50.83</v>
      </c>
      <c r="CH33" s="76">
        <v>35.17</v>
      </c>
      <c r="CI33" s="76">
        <v>43</v>
      </c>
      <c r="CJ33" s="76">
        <v>9118.25</v>
      </c>
      <c r="CK33" s="76">
        <v>3831.16</v>
      </c>
      <c r="CL33" s="76">
        <v>6474.7</v>
      </c>
      <c r="CM33" s="76">
        <v>228.07</v>
      </c>
      <c r="CN33" s="76">
        <v>172.88</v>
      </c>
      <c r="CO33" s="76">
        <v>200.48</v>
      </c>
      <c r="CP33" s="76">
        <v>20.440000000000001</v>
      </c>
      <c r="CQ33" s="76">
        <v>1.78</v>
      </c>
    </row>
    <row r="34" spans="1:95" ht="47.25" x14ac:dyDescent="0.25">
      <c r="B34" s="19" t="s">
        <v>125</v>
      </c>
      <c r="C34" s="20"/>
      <c r="D34" s="20">
        <v>31.5</v>
      </c>
      <c r="E34" s="20">
        <v>0</v>
      </c>
      <c r="F34" s="20">
        <v>35.25</v>
      </c>
      <c r="G34" s="20">
        <v>0</v>
      </c>
      <c r="H34" s="20">
        <v>152.25</v>
      </c>
      <c r="I34" s="20">
        <v>1050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337.5</v>
      </c>
      <c r="AD34" s="20">
        <v>0</v>
      </c>
      <c r="AE34" s="20">
        <v>0.60000000000000009</v>
      </c>
      <c r="AF34" s="20">
        <v>0.67500000000000004</v>
      </c>
      <c r="AG34" s="20"/>
      <c r="AH34" s="20"/>
      <c r="AI34" s="20">
        <v>33.75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1"/>
      <c r="CD34" s="21"/>
      <c r="CE34" s="16"/>
      <c r="CF34" s="16"/>
      <c r="CG34" s="16"/>
      <c r="CH34" s="16"/>
      <c r="CI34" s="16">
        <v>0</v>
      </c>
      <c r="CJ34" s="16"/>
      <c r="CK34" s="16"/>
      <c r="CL34" s="16">
        <v>0</v>
      </c>
      <c r="CM34" s="16"/>
      <c r="CN34" s="16"/>
      <c r="CO34" s="16">
        <v>0</v>
      </c>
      <c r="CP34" s="16"/>
      <c r="CQ34" s="16"/>
    </row>
    <row r="35" spans="1:95" x14ac:dyDescent="0.25">
      <c r="B35" s="19" t="s">
        <v>126</v>
      </c>
      <c r="C35" s="20"/>
      <c r="D35" s="20">
        <f t="shared" ref="D35:I35" si="0">D33-D34</f>
        <v>-4.370000000000001</v>
      </c>
      <c r="E35" s="20">
        <f t="shared" si="0"/>
        <v>6.4</v>
      </c>
      <c r="F35" s="20">
        <f t="shared" si="0"/>
        <v>-3.6799999999999997</v>
      </c>
      <c r="G35" s="20">
        <f t="shared" si="0"/>
        <v>27.46</v>
      </c>
      <c r="H35" s="20">
        <f t="shared" si="0"/>
        <v>23.310000000000002</v>
      </c>
      <c r="I35" s="20">
        <f t="shared" si="0"/>
        <v>10.960000000000036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>
        <f t="shared" ref="V35:AF35" si="1">V33-V34</f>
        <v>1771.59</v>
      </c>
      <c r="W35" s="20">
        <f t="shared" si="1"/>
        <v>151.83000000000001</v>
      </c>
      <c r="X35" s="20">
        <f t="shared" si="1"/>
        <v>221.55</v>
      </c>
      <c r="Y35" s="20">
        <f t="shared" si="1"/>
        <v>454.62</v>
      </c>
      <c r="Z35" s="20">
        <f t="shared" si="1"/>
        <v>10.47</v>
      </c>
      <c r="AA35" s="20">
        <f t="shared" si="1"/>
        <v>22.99</v>
      </c>
      <c r="AB35" s="20">
        <f t="shared" si="1"/>
        <v>11550.39</v>
      </c>
      <c r="AC35" s="20">
        <f t="shared" si="1"/>
        <v>1963.35</v>
      </c>
      <c r="AD35" s="20">
        <f t="shared" si="1"/>
        <v>12.92</v>
      </c>
      <c r="AE35" s="20">
        <f t="shared" si="1"/>
        <v>-8.0000000000000071E-2</v>
      </c>
      <c r="AF35" s="20">
        <f t="shared" si="1"/>
        <v>-0.30500000000000005</v>
      </c>
      <c r="AG35" s="20"/>
      <c r="AH35" s="20"/>
      <c r="AI35" s="20">
        <f>AI33-AI34</f>
        <v>0.45000000000000284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1"/>
      <c r="CD35" s="21"/>
      <c r="CE35" s="16"/>
      <c r="CF35" s="16"/>
      <c r="CG35" s="16"/>
      <c r="CH35" s="16"/>
      <c r="CI35" s="16">
        <f>CI33-CI34</f>
        <v>43</v>
      </c>
      <c r="CJ35" s="16"/>
      <c r="CK35" s="16"/>
      <c r="CL35" s="16">
        <f>CL33-CL34</f>
        <v>6474.7</v>
      </c>
      <c r="CM35" s="16"/>
      <c r="CN35" s="16"/>
      <c r="CO35" s="16">
        <f>CO33-CO34</f>
        <v>200.48</v>
      </c>
      <c r="CP35" s="16"/>
      <c r="CQ35" s="16"/>
    </row>
    <row r="36" spans="1:95" ht="31.5" x14ac:dyDescent="0.25">
      <c r="B36" s="19" t="s">
        <v>127</v>
      </c>
      <c r="C36" s="20"/>
      <c r="D36" s="20">
        <v>11</v>
      </c>
      <c r="E36" s="20"/>
      <c r="F36" s="20">
        <v>28</v>
      </c>
      <c r="G36" s="20"/>
      <c r="H36" s="20">
        <v>61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1"/>
      <c r="CD36" s="21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6" customWidth="1"/>
    <col min="2" max="2" width="11.5703125" style="26" customWidth="1"/>
    <col min="3" max="3" width="8" style="26" customWidth="1"/>
    <col min="4" max="4" width="41.5703125" style="26" customWidth="1"/>
    <col min="5" max="5" width="10.140625" style="26" customWidth="1"/>
    <col min="6" max="6" width="9.140625" style="26"/>
    <col min="7" max="7" width="13.42578125" style="26" customWidth="1"/>
    <col min="8" max="8" width="7.7109375" style="26" customWidth="1"/>
    <col min="9" max="9" width="7.85546875" style="26" customWidth="1"/>
    <col min="10" max="10" width="10.42578125" style="26" customWidth="1"/>
    <col min="11" max="16384" width="9.140625" style="26"/>
  </cols>
  <sheetData>
    <row r="1" spans="1:10" x14ac:dyDescent="0.25">
      <c r="A1" s="26" t="s">
        <v>129</v>
      </c>
      <c r="B1" s="83" t="s">
        <v>130</v>
      </c>
      <c r="C1" s="84"/>
      <c r="D1" s="85"/>
      <c r="E1" s="26" t="s">
        <v>131</v>
      </c>
      <c r="F1" s="27"/>
      <c r="I1" s="26" t="s">
        <v>132</v>
      </c>
      <c r="J1" s="28"/>
    </row>
    <row r="2" spans="1:10" ht="7.5" customHeight="1" thickBot="1" x14ac:dyDescent="0.3"/>
    <row r="3" spans="1:10" ht="15.75" thickBot="1" x14ac:dyDescent="0.3">
      <c r="A3" s="29" t="s">
        <v>133</v>
      </c>
      <c r="B3" s="30" t="s">
        <v>134</v>
      </c>
      <c r="C3" s="30" t="s">
        <v>135</v>
      </c>
      <c r="D3" s="30" t="s">
        <v>136</v>
      </c>
      <c r="E3" s="30" t="s">
        <v>137</v>
      </c>
      <c r="F3" s="30" t="s">
        <v>138</v>
      </c>
      <c r="G3" s="30" t="s">
        <v>139</v>
      </c>
      <c r="H3" s="30" t="s">
        <v>140</v>
      </c>
      <c r="I3" s="30" t="s">
        <v>141</v>
      </c>
      <c r="J3" s="31" t="s">
        <v>142</v>
      </c>
    </row>
    <row r="4" spans="1:10" x14ac:dyDescent="0.25">
      <c r="A4" s="32" t="s">
        <v>103</v>
      </c>
      <c r="B4" s="33" t="s">
        <v>143</v>
      </c>
      <c r="C4" s="66" t="s">
        <v>130</v>
      </c>
      <c r="D4" s="35" t="s">
        <v>104</v>
      </c>
      <c r="E4" s="36">
        <v>20</v>
      </c>
      <c r="F4" s="37"/>
      <c r="G4" s="36">
        <v>44.780199999999994</v>
      </c>
      <c r="H4" s="36">
        <v>1.32</v>
      </c>
      <c r="I4" s="36">
        <v>0.13</v>
      </c>
      <c r="J4" s="38">
        <v>9.3800000000000008</v>
      </c>
    </row>
    <row r="5" spans="1:10" x14ac:dyDescent="0.25">
      <c r="A5" s="39"/>
      <c r="B5" s="40"/>
      <c r="C5" s="67" t="s">
        <v>159</v>
      </c>
      <c r="D5" s="41" t="s">
        <v>105</v>
      </c>
      <c r="E5" s="42">
        <v>150</v>
      </c>
      <c r="F5" s="43"/>
      <c r="G5" s="42">
        <v>15.397735609756092</v>
      </c>
      <c r="H5" s="42">
        <v>0.09</v>
      </c>
      <c r="I5" s="42">
        <v>0.02</v>
      </c>
      <c r="J5" s="44">
        <v>3.8</v>
      </c>
    </row>
    <row r="6" spans="1:10" x14ac:dyDescent="0.25">
      <c r="A6" s="39"/>
      <c r="B6" s="45" t="s">
        <v>144</v>
      </c>
      <c r="C6" s="67" t="s">
        <v>160</v>
      </c>
      <c r="D6" s="41" t="s">
        <v>106</v>
      </c>
      <c r="E6" s="42">
        <v>200</v>
      </c>
      <c r="F6" s="43"/>
      <c r="G6" s="42">
        <v>201.328554</v>
      </c>
      <c r="H6" s="42">
        <v>6.05</v>
      </c>
      <c r="I6" s="42">
        <v>6.48</v>
      </c>
      <c r="J6" s="44">
        <v>31.72</v>
      </c>
    </row>
    <row r="7" spans="1:10" x14ac:dyDescent="0.25">
      <c r="A7" s="39"/>
      <c r="B7" s="45" t="s">
        <v>145</v>
      </c>
      <c r="C7" s="67" t="s">
        <v>130</v>
      </c>
      <c r="D7" s="41" t="s">
        <v>107</v>
      </c>
      <c r="E7" s="42">
        <v>10</v>
      </c>
      <c r="F7" s="43"/>
      <c r="G7" s="42">
        <v>27.787999999999997</v>
      </c>
      <c r="H7" s="42">
        <v>0.05</v>
      </c>
      <c r="I7" s="42">
        <v>0</v>
      </c>
      <c r="J7" s="44">
        <v>7.26</v>
      </c>
    </row>
    <row r="8" spans="1:10" x14ac:dyDescent="0.25">
      <c r="A8" s="39"/>
      <c r="B8" s="45" t="s">
        <v>146</v>
      </c>
      <c r="C8" s="40"/>
      <c r="D8" s="41"/>
      <c r="E8" s="42"/>
      <c r="F8" s="43"/>
      <c r="G8" s="42"/>
      <c r="H8" s="42"/>
      <c r="I8" s="42"/>
      <c r="J8" s="44"/>
    </row>
    <row r="9" spans="1:10" x14ac:dyDescent="0.25">
      <c r="A9" s="39"/>
      <c r="B9" s="40"/>
      <c r="C9" s="40"/>
      <c r="D9" s="41"/>
      <c r="E9" s="42"/>
      <c r="F9" s="43"/>
      <c r="G9" s="42"/>
      <c r="H9" s="42"/>
      <c r="I9" s="42"/>
      <c r="J9" s="44"/>
    </row>
    <row r="10" spans="1:10" ht="15.75" thickBot="1" x14ac:dyDescent="0.3">
      <c r="A10" s="46"/>
      <c r="B10" s="47"/>
      <c r="C10" s="47"/>
      <c r="D10" s="48"/>
      <c r="E10" s="49"/>
      <c r="F10" s="50"/>
      <c r="G10" s="49"/>
      <c r="H10" s="49"/>
      <c r="I10" s="49"/>
      <c r="J10" s="51"/>
    </row>
    <row r="11" spans="1:10" x14ac:dyDescent="0.25">
      <c r="A11" s="32" t="s">
        <v>147</v>
      </c>
      <c r="B11" s="52" t="s">
        <v>146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39"/>
      <c r="B12" s="40"/>
      <c r="C12" s="40"/>
      <c r="D12" s="41"/>
      <c r="E12" s="42"/>
      <c r="F12" s="43"/>
      <c r="G12" s="42"/>
      <c r="H12" s="42"/>
      <c r="I12" s="42"/>
      <c r="J12" s="44"/>
    </row>
    <row r="13" spans="1:10" ht="15.75" thickBot="1" x14ac:dyDescent="0.3">
      <c r="A13" s="46"/>
      <c r="B13" s="47"/>
      <c r="C13" s="47"/>
      <c r="D13" s="48"/>
      <c r="E13" s="49"/>
      <c r="F13" s="50"/>
      <c r="G13" s="49"/>
      <c r="H13" s="49"/>
      <c r="I13" s="49"/>
      <c r="J13" s="51"/>
    </row>
    <row r="14" spans="1:10" x14ac:dyDescent="0.25">
      <c r="A14" s="39" t="s">
        <v>112</v>
      </c>
      <c r="B14" s="53" t="s">
        <v>148</v>
      </c>
      <c r="C14" s="68" t="s">
        <v>130</v>
      </c>
      <c r="D14" s="55" t="s">
        <v>104</v>
      </c>
      <c r="E14" s="56">
        <v>20</v>
      </c>
      <c r="F14" s="57"/>
      <c r="G14" s="56">
        <v>44.780199999999994</v>
      </c>
      <c r="H14" s="56">
        <v>1.32</v>
      </c>
      <c r="I14" s="56">
        <v>0.13</v>
      </c>
      <c r="J14" s="58">
        <v>9.3800000000000008</v>
      </c>
    </row>
    <row r="15" spans="1:10" x14ac:dyDescent="0.25">
      <c r="A15" s="39"/>
      <c r="B15" s="45" t="s">
        <v>149</v>
      </c>
      <c r="C15" s="67" t="s">
        <v>130</v>
      </c>
      <c r="D15" s="41" t="s">
        <v>113</v>
      </c>
      <c r="E15" s="42">
        <v>30</v>
      </c>
      <c r="F15" s="43"/>
      <c r="G15" s="42">
        <v>58.013999999999996</v>
      </c>
      <c r="H15" s="42">
        <v>1.98</v>
      </c>
      <c r="I15" s="42">
        <v>0.36</v>
      </c>
      <c r="J15" s="44">
        <v>12.51</v>
      </c>
    </row>
    <row r="16" spans="1:10" x14ac:dyDescent="0.25">
      <c r="A16" s="39"/>
      <c r="B16" s="45" t="s">
        <v>150</v>
      </c>
      <c r="C16" s="67" t="s">
        <v>161</v>
      </c>
      <c r="D16" s="41" t="s">
        <v>114</v>
      </c>
      <c r="E16" s="42">
        <v>150</v>
      </c>
      <c r="F16" s="43"/>
      <c r="G16" s="42">
        <v>72.869980560000002</v>
      </c>
      <c r="H16" s="42">
        <v>1.31</v>
      </c>
      <c r="I16" s="42">
        <v>3.28</v>
      </c>
      <c r="J16" s="44">
        <v>10.35</v>
      </c>
    </row>
    <row r="17" spans="1:10" x14ac:dyDescent="0.25">
      <c r="A17" s="39"/>
      <c r="B17" s="45" t="s">
        <v>151</v>
      </c>
      <c r="C17" s="67" t="s">
        <v>162</v>
      </c>
      <c r="D17" s="41" t="s">
        <v>115</v>
      </c>
      <c r="E17" s="42">
        <v>50</v>
      </c>
      <c r="F17" s="43"/>
      <c r="G17" s="42">
        <v>98.000104999999991</v>
      </c>
      <c r="H17" s="42">
        <v>7.07</v>
      </c>
      <c r="I17" s="42">
        <v>5.92</v>
      </c>
      <c r="J17" s="44">
        <v>4.0599999999999996</v>
      </c>
    </row>
    <row r="18" spans="1:10" x14ac:dyDescent="0.25">
      <c r="A18" s="39"/>
      <c r="B18" s="45" t="s">
        <v>152</v>
      </c>
      <c r="C18" s="67" t="s">
        <v>163</v>
      </c>
      <c r="D18" s="41" t="s">
        <v>116</v>
      </c>
      <c r="E18" s="42">
        <v>200</v>
      </c>
      <c r="F18" s="43"/>
      <c r="G18" s="42">
        <v>147.20033857999999</v>
      </c>
      <c r="H18" s="42">
        <v>3.34</v>
      </c>
      <c r="I18" s="42">
        <v>5.3</v>
      </c>
      <c r="J18" s="44">
        <v>23.13</v>
      </c>
    </row>
    <row r="19" spans="1:10" x14ac:dyDescent="0.25">
      <c r="A19" s="39"/>
      <c r="B19" s="45" t="s">
        <v>153</v>
      </c>
      <c r="C19" s="67" t="s">
        <v>164</v>
      </c>
      <c r="D19" s="41" t="s">
        <v>117</v>
      </c>
      <c r="E19" s="42">
        <v>200</v>
      </c>
      <c r="F19" s="43"/>
      <c r="G19" s="42">
        <v>47.687819999999995</v>
      </c>
      <c r="H19" s="42">
        <v>0.16</v>
      </c>
      <c r="I19" s="42">
        <v>0.04</v>
      </c>
      <c r="J19" s="44">
        <v>12.2</v>
      </c>
    </row>
    <row r="20" spans="1:10" x14ac:dyDescent="0.25">
      <c r="A20" s="39"/>
      <c r="B20" s="45" t="s">
        <v>154</v>
      </c>
      <c r="C20" s="67" t="s">
        <v>165</v>
      </c>
      <c r="D20" s="41" t="s">
        <v>118</v>
      </c>
      <c r="E20" s="42">
        <v>30</v>
      </c>
      <c r="F20" s="43"/>
      <c r="G20" s="42">
        <v>25.261655999999995</v>
      </c>
      <c r="H20" s="42">
        <v>0.91</v>
      </c>
      <c r="I20" s="42">
        <v>1.23</v>
      </c>
      <c r="J20" s="44">
        <v>3.35</v>
      </c>
    </row>
    <row r="21" spans="1:10" x14ac:dyDescent="0.25">
      <c r="A21" s="39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46"/>
      <c r="B22" s="47"/>
      <c r="C22" s="47"/>
      <c r="D22" s="48"/>
      <c r="E22" s="49"/>
      <c r="F22" s="50"/>
      <c r="G22" s="49"/>
      <c r="H22" s="49"/>
      <c r="I22" s="49"/>
      <c r="J22" s="51"/>
    </row>
    <row r="23" spans="1:10" x14ac:dyDescent="0.25">
      <c r="A23" s="32" t="s">
        <v>120</v>
      </c>
      <c r="B23" s="52" t="s">
        <v>155</v>
      </c>
      <c r="C23" s="66" t="s">
        <v>130</v>
      </c>
      <c r="D23" s="35" t="s">
        <v>104</v>
      </c>
      <c r="E23" s="36">
        <v>20</v>
      </c>
      <c r="F23" s="37"/>
      <c r="G23" s="36">
        <v>44.780199999999994</v>
      </c>
      <c r="H23" s="36">
        <v>1.32</v>
      </c>
      <c r="I23" s="36">
        <v>0.13</v>
      </c>
      <c r="J23" s="38">
        <v>9.3800000000000008</v>
      </c>
    </row>
    <row r="24" spans="1:10" x14ac:dyDescent="0.25">
      <c r="A24" s="39"/>
      <c r="B24" s="64" t="s">
        <v>152</v>
      </c>
      <c r="C24" s="67" t="s">
        <v>166</v>
      </c>
      <c r="D24" s="41" t="s">
        <v>121</v>
      </c>
      <c r="E24" s="42">
        <v>150</v>
      </c>
      <c r="F24" s="43"/>
      <c r="G24" s="42">
        <v>14.414604000000001</v>
      </c>
      <c r="H24" s="42">
        <v>0.06</v>
      </c>
      <c r="I24" s="42">
        <v>0.01</v>
      </c>
      <c r="J24" s="44">
        <v>3.71</v>
      </c>
    </row>
    <row r="25" spans="1:10" x14ac:dyDescent="0.25">
      <c r="A25" s="39"/>
      <c r="B25" s="59"/>
      <c r="C25" s="69" t="s">
        <v>167</v>
      </c>
      <c r="D25" s="60" t="s">
        <v>122</v>
      </c>
      <c r="E25" s="61">
        <v>90</v>
      </c>
      <c r="F25" s="62"/>
      <c r="G25" s="61">
        <v>169.97726025</v>
      </c>
      <c r="H25" s="61">
        <v>1.74</v>
      </c>
      <c r="I25" s="61">
        <v>8.1300000000000008</v>
      </c>
      <c r="J25" s="63">
        <v>23.73</v>
      </c>
    </row>
    <row r="26" spans="1:10" ht="15.75" thickBot="1" x14ac:dyDescent="0.3">
      <c r="A26" s="46"/>
      <c r="B26" s="47"/>
      <c r="C26" s="47"/>
      <c r="D26" s="48"/>
      <c r="E26" s="49"/>
      <c r="F26" s="50"/>
      <c r="G26" s="49"/>
      <c r="H26" s="49"/>
      <c r="I26" s="49"/>
      <c r="J26" s="51"/>
    </row>
    <row r="27" spans="1:10" x14ac:dyDescent="0.25">
      <c r="A27" s="39" t="s">
        <v>156</v>
      </c>
      <c r="B27" s="33" t="s">
        <v>143</v>
      </c>
      <c r="C27" s="54"/>
      <c r="D27" s="55"/>
      <c r="E27" s="56"/>
      <c r="F27" s="57"/>
      <c r="G27" s="56"/>
      <c r="H27" s="56"/>
      <c r="I27" s="56"/>
      <c r="J27" s="58"/>
    </row>
    <row r="28" spans="1:10" x14ac:dyDescent="0.25">
      <c r="A28" s="39"/>
      <c r="B28" s="45" t="s">
        <v>151</v>
      </c>
      <c r="C28" s="40"/>
      <c r="D28" s="41"/>
      <c r="E28" s="42"/>
      <c r="F28" s="43"/>
      <c r="G28" s="42"/>
      <c r="H28" s="42"/>
      <c r="I28" s="42"/>
      <c r="J28" s="44"/>
    </row>
    <row r="29" spans="1:10" x14ac:dyDescent="0.25">
      <c r="A29" s="39"/>
      <c r="B29" s="45" t="s">
        <v>152</v>
      </c>
      <c r="C29" s="40"/>
      <c r="D29" s="41"/>
      <c r="E29" s="42"/>
      <c r="F29" s="43"/>
      <c r="G29" s="42"/>
      <c r="H29" s="42"/>
      <c r="I29" s="42"/>
      <c r="J29" s="44"/>
    </row>
    <row r="30" spans="1:10" x14ac:dyDescent="0.25">
      <c r="A30" s="39"/>
      <c r="B30" s="45" t="s">
        <v>145</v>
      </c>
      <c r="C30" s="40"/>
      <c r="D30" s="41"/>
      <c r="E30" s="42"/>
      <c r="F30" s="43"/>
      <c r="G30" s="42"/>
      <c r="H30" s="42"/>
      <c r="I30" s="42"/>
      <c r="J30" s="44"/>
    </row>
    <row r="31" spans="1:10" x14ac:dyDescent="0.25">
      <c r="A31" s="39"/>
      <c r="B31" s="59"/>
      <c r="C31" s="59"/>
      <c r="D31" s="60"/>
      <c r="E31" s="61"/>
      <c r="F31" s="62"/>
      <c r="G31" s="61"/>
      <c r="H31" s="61"/>
      <c r="I31" s="61"/>
      <c r="J31" s="63"/>
    </row>
    <row r="32" spans="1:10" ht="15.75" thickBot="1" x14ac:dyDescent="0.3">
      <c r="A32" s="46"/>
      <c r="B32" s="47"/>
      <c r="C32" s="47"/>
      <c r="D32" s="48"/>
      <c r="E32" s="49"/>
      <c r="F32" s="50"/>
      <c r="G32" s="49"/>
      <c r="H32" s="49"/>
      <c r="I32" s="49"/>
      <c r="J32" s="51"/>
    </row>
    <row r="33" spans="1:10" x14ac:dyDescent="0.25">
      <c r="A33" s="32" t="s">
        <v>157</v>
      </c>
      <c r="B33" s="52" t="s">
        <v>158</v>
      </c>
      <c r="C33" s="34"/>
      <c r="D33" s="35"/>
      <c r="E33" s="36"/>
      <c r="F33" s="37"/>
      <c r="G33" s="36"/>
      <c r="H33" s="36"/>
      <c r="I33" s="36"/>
      <c r="J33" s="38"/>
    </row>
    <row r="34" spans="1:10" x14ac:dyDescent="0.25">
      <c r="A34" s="39"/>
      <c r="B34" s="64" t="s">
        <v>155</v>
      </c>
      <c r="C34" s="54"/>
      <c r="D34" s="55"/>
      <c r="E34" s="56"/>
      <c r="F34" s="57"/>
      <c r="G34" s="56"/>
      <c r="H34" s="56"/>
      <c r="I34" s="56"/>
      <c r="J34" s="58"/>
    </row>
    <row r="35" spans="1:10" x14ac:dyDescent="0.25">
      <c r="A35" s="39"/>
      <c r="B35" s="64" t="s">
        <v>152</v>
      </c>
      <c r="C35" s="40"/>
      <c r="D35" s="41"/>
      <c r="E35" s="42"/>
      <c r="F35" s="43"/>
      <c r="G35" s="42"/>
      <c r="H35" s="42"/>
      <c r="I35" s="42"/>
      <c r="J35" s="44"/>
    </row>
    <row r="36" spans="1:10" x14ac:dyDescent="0.25">
      <c r="A36" s="39"/>
      <c r="B36" s="65" t="s">
        <v>146</v>
      </c>
      <c r="C36" s="59"/>
      <c r="D36" s="60"/>
      <c r="E36" s="61"/>
      <c r="F36" s="62"/>
      <c r="G36" s="61"/>
      <c r="H36" s="61"/>
      <c r="I36" s="61"/>
      <c r="J36" s="63"/>
    </row>
    <row r="37" spans="1:10" x14ac:dyDescent="0.25">
      <c r="A37" s="39"/>
      <c r="B37" s="59"/>
      <c r="C37" s="59"/>
      <c r="D37" s="60"/>
      <c r="E37" s="61"/>
      <c r="F37" s="62"/>
      <c r="G37" s="61"/>
      <c r="H37" s="61"/>
      <c r="I37" s="61"/>
      <c r="J37" s="63"/>
    </row>
    <row r="38" spans="1:10" ht="15.75" thickBot="1" x14ac:dyDescent="0.3">
      <c r="A38" s="46"/>
      <c r="B38" s="47"/>
      <c r="C38" s="47"/>
      <c r="D38" s="48"/>
      <c r="E38" s="49"/>
      <c r="F38" s="50"/>
      <c r="G38" s="49"/>
      <c r="H38" s="49"/>
      <c r="I38" s="49"/>
      <c r="J38" s="5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45169.355497685188</v>
      </c>
    </row>
    <row r="2" spans="1:2" x14ac:dyDescent="0.2">
      <c r="A2" t="s">
        <v>81</v>
      </c>
      <c r="B2" s="13">
        <v>45176.518460648149</v>
      </c>
    </row>
    <row r="3" spans="1:2" x14ac:dyDescent="0.2">
      <c r="A3" t="s">
        <v>82</v>
      </c>
      <c r="B3" t="s">
        <v>101</v>
      </c>
    </row>
    <row r="4" spans="1:2" x14ac:dyDescent="0.2">
      <c r="A4" t="s">
        <v>83</v>
      </c>
      <c r="B4" t="s">
        <v>102</v>
      </c>
    </row>
    <row r="5" spans="1:2" x14ac:dyDescent="0.2">
      <c r="B5">
        <v>1</v>
      </c>
    </row>
    <row r="6" spans="1:2" x14ac:dyDescent="0.2">
      <c r="B6" s="25" t="s">
        <v>128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31.08.2023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2023-10-12T05:42:37Z</cp:lastPrinted>
  <dcterms:created xsi:type="dcterms:W3CDTF">2002-09-22T07:35:02Z</dcterms:created>
  <dcterms:modified xsi:type="dcterms:W3CDTF">2023-10-12T05:42:39Z</dcterms:modified>
</cp:coreProperties>
</file>