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9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9" i="1" l="1"/>
  <c r="A24" i="1"/>
  <c r="A23" i="1"/>
  <c r="A12" i="1"/>
  <c r="CD32" i="1"/>
  <c r="CD26" i="1"/>
  <c r="CD18" i="1"/>
  <c r="CD15" i="1"/>
  <c r="AA35" i="1"/>
  <c r="AF35" i="1"/>
  <c r="V35" i="1"/>
  <c r="CO35" i="1"/>
  <c r="CL35" i="1"/>
  <c r="CI35" i="1"/>
  <c r="AI35" i="1"/>
  <c r="AE35" i="1"/>
  <c r="AD35" i="1"/>
  <c r="AC35" i="1"/>
  <c r="AB35" i="1"/>
  <c r="Z35" i="1"/>
  <c r="Y35" i="1"/>
  <c r="X35" i="1"/>
  <c r="W35" i="1"/>
  <c r="I35" i="1"/>
  <c r="H35" i="1"/>
  <c r="G35" i="1"/>
  <c r="F35" i="1"/>
  <c r="E35" i="1"/>
  <c r="D35" i="1"/>
  <c r="A31" i="1"/>
  <c r="C31" i="1"/>
  <c r="A30" i="1"/>
  <c r="C30" i="1"/>
  <c r="C29" i="1"/>
  <c r="A28" i="1"/>
  <c r="C28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<sst xmlns="http://schemas.openxmlformats.org/spreadsheetml/2006/main" count="201" uniqueCount="167">
  <si>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</si>
  <si>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</si>
  <si>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</si>
  <si>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</si>
  <si>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</si>
  <si>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</si>
  <si>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</si>
  <si>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</si>
  <si>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</si>
  <si>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</si>
  <si>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</si>
  <si>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</si>
  <si>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</si>
  <si>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</si>
  <si>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</si>
  <si>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</si>
  <si>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</si>
  <si>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</si>
  <si>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</si>
  <si>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</si>
  <si>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</si>
  <si>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</si>
  <si>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</si>
  <si>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</si>
  <si>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</si>
  <si>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</si>
  <si>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</si>
  <si>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</si>
  <si>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</si>
  <si>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</si>
  <si>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</si>
  <si>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</si>
  <si>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</si>
  <si>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</si>
  <si>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</si>
  <si>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</si>
  <si>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</si>
  <si>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</si>
  <si>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</si>
  <si>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</si>
  <si>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</si>
  <si>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</si>
  <si>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</si>
  <si>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</si>
  <si>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</si>
  <si>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</si>
  <si>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</si>
  <si>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</si>
  <si>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</si>
  <si>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</si>
  <si>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</si>
  <si>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</si>
  <si>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</si>
  <si>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</si>
  <si>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</si>
  <si>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</si>
  <si>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</si>
  <si>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</si>
  <si>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</si>
  <si>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</si>
  <si>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</si>
  <si>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</si>
  <si>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</si>
  <si>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</si>
  <si>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</si>
  <si>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</si>
  <si>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</si>
  <si>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</si>
  <si>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</si>
  <si>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</si>
  <si>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</si>
  <si>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</si>
  <si>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</si>
  <si>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</si>
  <si>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</si>
  <si>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</si>
  <si>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</si>
  <si>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</si>
  <si>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</si>
  <si>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</si>
  <si>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</si>
  <si>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</si>
  <si>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</si>
  <si>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</si>
  <si>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</si>
  <si>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</si>
  <si>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</si>
  <si>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</si>
  <si>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</si>
  <si>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</si>
  <si>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</si>
  <si>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</si>
  <si>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</si>
  <si>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</si>
  <si>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</si>
  <si>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</si>
  <si>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</si>
  <si>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</si>
  <si>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</si>
  <si>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</si>
  <si>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</si>
  <si>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</si>
  <si>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Омлет запеченный или паровой безмолочный</t>
  </si>
  <si>
    <t>Хлеб пшеничный</t>
  </si>
  <si>
    <t>Чай с лимоном (вариант 2)</t>
  </si>
  <si>
    <t>Сдоба обыкновенная</t>
  </si>
  <si>
    <t>Итого за 'Завтрак'</t>
  </si>
  <si>
    <t>10:00</t>
  </si>
  <si>
    <t>Мандарины</t>
  </si>
  <si>
    <t>Итого за '10:00'</t>
  </si>
  <si>
    <t>Обед</t>
  </si>
  <si>
    <t>Салат из отварной свеклы с изюмом и растительным маслом</t>
  </si>
  <si>
    <t>Суп картофельный с крупой</t>
  </si>
  <si>
    <t>Картофель запеченый с фаршем из куры</t>
  </si>
  <si>
    <t>Хлеб ржаной</t>
  </si>
  <si>
    <t>Компот из смородины</t>
  </si>
  <si>
    <t>Итого за 'Обед'</t>
  </si>
  <si>
    <t>Полдник</t>
  </si>
  <si>
    <t>Каша геркулесовая безмолочная с маслом растительным (150 г)</t>
  </si>
  <si>
    <t>Чай (вариант 2)</t>
  </si>
  <si>
    <t>Повидло яблочное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</si>
  <si>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</si>
  <si>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</si>
  <si>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</si>
  <si>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</si>
  <si>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</si>
  <si>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29.08.2023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</si>
  <si>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</si>
  <si>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</si>
  <si>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</si>
  <si>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</si>
  <si>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</si>
  <si>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</si>
  <si>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</si>
  <si>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</si>
  <si>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</si>
  <si>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</si>
  <si>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</si>
  <si>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</si>
  <si>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</si>
  <si>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</si>
  <si>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</si>
  <si>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</si>
  <si>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</si>
  <si>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</si>
  <si>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</si>
  <si>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</si>
  <si>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</si>
  <si>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</si>
  <si>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</si>
  <si>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</si>
  <si>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</si>
  <si>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</si>
  <si>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</si>
  <si>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</si>
  <si>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</si>
  <si>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</si>
  <si>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2/6-1</t>
  </si>
  <si>
    <t>29/10</t>
  </si>
  <si>
    <t>8/12</t>
  </si>
  <si>
    <t>38/1</t>
  </si>
  <si>
    <t>14/2</t>
  </si>
  <si>
    <t>7/9</t>
  </si>
  <si>
    <t>6/10</t>
  </si>
  <si>
    <t>8/4</t>
  </si>
  <si>
    <t>27/10</t>
  </si>
  <si>
    <t>МЕНЮ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</si>
</sst>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6"/>
  <sheetViews>
    <sheetView tabSelected="1" zoomScaleNormal="100" workbookViewId="0">
      <selection activeCell="A8" sqref="A8:CQ36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"29 августа 2023 г."</f>
        <v>29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Ясли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"2/6-1"</f>
        <v>2/6-1</v>
      </c>
      <c r="B11" s="18" t="s">
        <v>102</v>
      </c>
      <c r="C11" s="19" t="str">
        <f>"130"</f>
        <v>130</v>
      </c>
      <c r="D11" s="19">
        <v>11.64</v>
      </c>
      <c r="E11" s="19">
        <v>12.38</v>
      </c>
      <c r="F11" s="19">
        <v>13.87</v>
      </c>
      <c r="G11" s="19">
        <v>4.55</v>
      </c>
      <c r="H11" s="19">
        <v>0.62</v>
      </c>
      <c r="I11" s="19">
        <v>173.721249</v>
      </c>
      <c r="J11" s="19">
        <v>3.49</v>
      </c>
      <c r="K11" s="19">
        <v>2.96</v>
      </c>
      <c r="L11" s="19">
        <v>0</v>
      </c>
      <c r="M11" s="19">
        <v>0</v>
      </c>
      <c r="N11" s="19">
        <v>0.62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1.62</v>
      </c>
      <c r="U11" s="19">
        <v>382.27</v>
      </c>
      <c r="V11" s="19">
        <v>120.17</v>
      </c>
      <c r="W11" s="19">
        <v>49.29</v>
      </c>
      <c r="X11" s="19">
        <v>10.3</v>
      </c>
      <c r="Y11" s="19">
        <v>163.37</v>
      </c>
      <c r="Z11" s="19">
        <v>2.14</v>
      </c>
      <c r="AA11" s="19">
        <v>146.25</v>
      </c>
      <c r="AB11" s="19">
        <v>46.8</v>
      </c>
      <c r="AC11" s="19">
        <v>253.5</v>
      </c>
      <c r="AD11" s="19">
        <v>2.59</v>
      </c>
      <c r="AE11" s="19">
        <v>0.05</v>
      </c>
      <c r="AF11" s="19">
        <v>0.34</v>
      </c>
      <c r="AG11" s="19">
        <v>0.16</v>
      </c>
      <c r="AH11" s="19">
        <v>3.51</v>
      </c>
      <c r="AI11" s="19">
        <v>0</v>
      </c>
      <c r="AJ11" s="16">
        <v>0</v>
      </c>
      <c r="AK11" s="16">
        <v>707.54</v>
      </c>
      <c r="AL11" s="16">
        <v>547.15</v>
      </c>
      <c r="AM11" s="16">
        <v>990.74</v>
      </c>
      <c r="AN11" s="16">
        <v>827.6</v>
      </c>
      <c r="AO11" s="16">
        <v>388.6</v>
      </c>
      <c r="AP11" s="16">
        <v>559.07000000000005</v>
      </c>
      <c r="AQ11" s="16">
        <v>186.97</v>
      </c>
      <c r="AR11" s="16">
        <v>597.55999999999995</v>
      </c>
      <c r="AS11" s="16">
        <v>650.72</v>
      </c>
      <c r="AT11" s="16">
        <v>721.29</v>
      </c>
      <c r="AU11" s="16">
        <v>1126.3800000000001</v>
      </c>
      <c r="AV11" s="16">
        <v>311.61</v>
      </c>
      <c r="AW11" s="16">
        <v>381.26</v>
      </c>
      <c r="AX11" s="16">
        <v>1624.95</v>
      </c>
      <c r="AY11" s="16">
        <v>12.83</v>
      </c>
      <c r="AZ11" s="16">
        <v>362.93</v>
      </c>
      <c r="BA11" s="16">
        <v>850.51</v>
      </c>
      <c r="BB11" s="16">
        <v>436.25</v>
      </c>
      <c r="BC11" s="16">
        <v>268.52999999999997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0.25</v>
      </c>
      <c r="BL11" s="16">
        <v>0</v>
      </c>
      <c r="BM11" s="16">
        <v>0.16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0.95</v>
      </c>
      <c r="BT11" s="16">
        <v>0</v>
      </c>
      <c r="BU11" s="16">
        <v>0</v>
      </c>
      <c r="BV11" s="16">
        <v>2.68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108</v>
      </c>
      <c r="CC11" s="20"/>
      <c r="CD11" s="20"/>
      <c r="CE11" s="16">
        <v>154.05000000000001</v>
      </c>
      <c r="CF11" s="16"/>
      <c r="CG11" s="16">
        <v>37.5</v>
      </c>
      <c r="CH11" s="16">
        <v>24.8</v>
      </c>
      <c r="CI11" s="16">
        <v>31.15</v>
      </c>
      <c r="CJ11" s="16">
        <v>2486.67</v>
      </c>
      <c r="CK11" s="16">
        <v>1576.72</v>
      </c>
      <c r="CL11" s="16">
        <v>2031.69</v>
      </c>
      <c r="CM11" s="16">
        <v>13.5</v>
      </c>
      <c r="CN11" s="16">
        <v>8.77</v>
      </c>
      <c r="CO11" s="16">
        <v>11.13</v>
      </c>
      <c r="CP11" s="16">
        <v>0</v>
      </c>
      <c r="CQ11" s="16">
        <v>0.65</v>
      </c>
      <c r="CR11" s="69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</v>
      </c>
      <c r="CK12" s="16">
        <v>146.4</v>
      </c>
      <c r="CL12" s="16">
        <v>263.2</v>
      </c>
      <c r="CM12" s="16">
        <v>3.04</v>
      </c>
      <c r="CN12" s="16">
        <v>3.04</v>
      </c>
      <c r="CO12" s="16">
        <v>3.04</v>
      </c>
      <c r="CP12" s="16">
        <v>0</v>
      </c>
      <c r="CQ12" s="16">
        <v>0</v>
      </c>
      <c r="CR12" s="69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20.530314146341457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4.3099999999999996</v>
      </c>
      <c r="CH13" s="16">
        <v>4.16</v>
      </c>
      <c r="CI13" s="16">
        <v>4.24</v>
      </c>
      <c r="CJ13" s="16">
        <v>465.46</v>
      </c>
      <c r="CK13" s="16">
        <v>186.38</v>
      </c>
      <c r="CL13" s="16">
        <v>325.92</v>
      </c>
      <c r="CM13" s="16">
        <v>45.14</v>
      </c>
      <c r="CN13" s="16">
        <v>26.83</v>
      </c>
      <c r="CO13" s="16">
        <v>35.99</v>
      </c>
      <c r="CP13" s="16">
        <v>4.88</v>
      </c>
      <c r="CQ13" s="16">
        <v>0</v>
      </c>
      <c r="CR13" s="69"/>
    </row>
    <row r="14" spans="1:96" s="16" customFormat="1" ht="31.5" x14ac:dyDescent="0.25">
      <c r="A14" s="17" t="str">
        <f>"8/12"</f>
        <v>8/12</v>
      </c>
      <c r="B14" s="18" t="s">
        <v>105</v>
      </c>
      <c r="C14" s="19" t="str">
        <f>"20"</f>
        <v>20</v>
      </c>
      <c r="D14" s="19">
        <v>1.62</v>
      </c>
      <c r="E14" s="19">
        <v>0.13</v>
      </c>
      <c r="F14" s="19">
        <v>1.1399999999999999</v>
      </c>
      <c r="G14" s="19">
        <v>1.21</v>
      </c>
      <c r="H14" s="19">
        <v>10.99</v>
      </c>
      <c r="I14" s="19">
        <v>60.401952209333338</v>
      </c>
      <c r="J14" s="19">
        <v>0.18</v>
      </c>
      <c r="K14" s="19">
        <v>0.67</v>
      </c>
      <c r="L14" s="19">
        <v>0</v>
      </c>
      <c r="M14" s="19">
        <v>0</v>
      </c>
      <c r="N14" s="19">
        <v>1.44</v>
      </c>
      <c r="O14" s="19">
        <v>9.08</v>
      </c>
      <c r="P14" s="19">
        <v>0.47</v>
      </c>
      <c r="Q14" s="19">
        <v>0</v>
      </c>
      <c r="R14" s="19">
        <v>0</v>
      </c>
      <c r="S14" s="19">
        <v>0</v>
      </c>
      <c r="T14" s="19">
        <v>0.31</v>
      </c>
      <c r="U14" s="19">
        <v>89.92</v>
      </c>
      <c r="V14" s="19">
        <v>17.46</v>
      </c>
      <c r="W14" s="19">
        <v>3.42</v>
      </c>
      <c r="X14" s="19">
        <v>2.23</v>
      </c>
      <c r="Y14" s="19">
        <v>12.62</v>
      </c>
      <c r="Z14" s="19">
        <v>0.18</v>
      </c>
      <c r="AA14" s="19">
        <v>0.86</v>
      </c>
      <c r="AB14" s="19">
        <v>0.26</v>
      </c>
      <c r="AC14" s="19">
        <v>1.49</v>
      </c>
      <c r="AD14" s="19">
        <v>0.69</v>
      </c>
      <c r="AE14" s="19">
        <v>0.02</v>
      </c>
      <c r="AF14" s="19">
        <v>0.01</v>
      </c>
      <c r="AG14" s="19">
        <v>0.15</v>
      </c>
      <c r="AH14" s="19">
        <v>0.5</v>
      </c>
      <c r="AI14" s="19">
        <v>0</v>
      </c>
      <c r="AJ14" s="16">
        <v>0</v>
      </c>
      <c r="AK14" s="16">
        <v>72.760000000000005</v>
      </c>
      <c r="AL14" s="16">
        <v>65.260000000000005</v>
      </c>
      <c r="AM14" s="16">
        <v>121.88</v>
      </c>
      <c r="AN14" s="16">
        <v>44.21</v>
      </c>
      <c r="AO14" s="16">
        <v>24.85</v>
      </c>
      <c r="AP14" s="16">
        <v>48.67</v>
      </c>
      <c r="AQ14" s="16">
        <v>15.54</v>
      </c>
      <c r="AR14" s="16">
        <v>74.819999999999993</v>
      </c>
      <c r="AS14" s="16">
        <v>52.7</v>
      </c>
      <c r="AT14" s="16">
        <v>62.54</v>
      </c>
      <c r="AU14" s="16">
        <v>58.99</v>
      </c>
      <c r="AV14" s="16">
        <v>31.55</v>
      </c>
      <c r="AW14" s="16">
        <v>53.48</v>
      </c>
      <c r="AX14" s="16">
        <v>444.65</v>
      </c>
      <c r="AY14" s="16">
        <v>1.1399999999999999</v>
      </c>
      <c r="AZ14" s="16">
        <v>138.66</v>
      </c>
      <c r="BA14" s="16">
        <v>76.45</v>
      </c>
      <c r="BB14" s="16">
        <v>39.08</v>
      </c>
      <c r="BC14" s="16">
        <v>30.01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7.0000000000000007E-2</v>
      </c>
      <c r="BL14" s="16">
        <v>0</v>
      </c>
      <c r="BM14" s="16">
        <v>0.04</v>
      </c>
      <c r="BN14" s="16">
        <v>0</v>
      </c>
      <c r="BO14" s="16">
        <v>0.01</v>
      </c>
      <c r="BP14" s="16">
        <v>0</v>
      </c>
      <c r="BQ14" s="16">
        <v>0</v>
      </c>
      <c r="BR14" s="16">
        <v>0</v>
      </c>
      <c r="BS14" s="16">
        <v>0.23</v>
      </c>
      <c r="BT14" s="16">
        <v>0</v>
      </c>
      <c r="BU14" s="16">
        <v>0</v>
      </c>
      <c r="BV14" s="16">
        <v>0.68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9.07</v>
      </c>
      <c r="CC14" s="20"/>
      <c r="CD14" s="20"/>
      <c r="CE14" s="16">
        <v>0.9</v>
      </c>
      <c r="CG14" s="16">
        <v>97.61</v>
      </c>
      <c r="CH14" s="16">
        <v>50.45</v>
      </c>
      <c r="CI14" s="16">
        <v>74.03</v>
      </c>
      <c r="CJ14" s="16">
        <v>3366.9</v>
      </c>
      <c r="CK14" s="16">
        <v>1246.98</v>
      </c>
      <c r="CL14" s="16">
        <v>2306.94</v>
      </c>
      <c r="CM14" s="16">
        <v>19.77</v>
      </c>
      <c r="CN14" s="16">
        <v>11.54</v>
      </c>
      <c r="CO14" s="16">
        <v>17.16</v>
      </c>
      <c r="CP14" s="16">
        <v>1.47</v>
      </c>
      <c r="CQ14" s="16">
        <v>0.23</v>
      </c>
      <c r="CR14" s="70"/>
    </row>
    <row r="15" spans="1:96" s="22" customFormat="1" ht="31.5" x14ac:dyDescent="0.25">
      <c r="A15" s="73"/>
      <c r="B15" s="74" t="s">
        <v>106</v>
      </c>
      <c r="C15" s="75"/>
      <c r="D15" s="75">
        <v>14.7</v>
      </c>
      <c r="E15" s="75">
        <v>12.52</v>
      </c>
      <c r="F15" s="75">
        <v>15.16</v>
      </c>
      <c r="G15" s="75">
        <v>5.92</v>
      </c>
      <c r="H15" s="75">
        <v>26.06</v>
      </c>
      <c r="I15" s="75">
        <v>299.43</v>
      </c>
      <c r="J15" s="75">
        <v>3.67</v>
      </c>
      <c r="K15" s="75">
        <v>3.63</v>
      </c>
      <c r="L15" s="75">
        <v>0</v>
      </c>
      <c r="M15" s="75">
        <v>0</v>
      </c>
      <c r="N15" s="75">
        <v>7.21</v>
      </c>
      <c r="O15" s="75">
        <v>18.2</v>
      </c>
      <c r="P15" s="75">
        <v>0.64</v>
      </c>
      <c r="Q15" s="75">
        <v>0</v>
      </c>
      <c r="R15" s="75">
        <v>0</v>
      </c>
      <c r="S15" s="75">
        <v>0.28000000000000003</v>
      </c>
      <c r="T15" s="75">
        <v>2.35</v>
      </c>
      <c r="U15" s="75">
        <v>472.76</v>
      </c>
      <c r="V15" s="75">
        <v>145.65</v>
      </c>
      <c r="W15" s="75">
        <v>54.75</v>
      </c>
      <c r="X15" s="75">
        <v>13.09</v>
      </c>
      <c r="Y15" s="75">
        <v>176.99</v>
      </c>
      <c r="Z15" s="75">
        <v>2.36</v>
      </c>
      <c r="AA15" s="75">
        <v>147.11000000000001</v>
      </c>
      <c r="AB15" s="75">
        <v>47.5</v>
      </c>
      <c r="AC15" s="75">
        <v>255.08</v>
      </c>
      <c r="AD15" s="75">
        <v>3.28</v>
      </c>
      <c r="AE15" s="75">
        <v>7.0000000000000007E-2</v>
      </c>
      <c r="AF15" s="75">
        <v>0.35</v>
      </c>
      <c r="AG15" s="75">
        <v>0.31</v>
      </c>
      <c r="AH15" s="75">
        <v>4.0199999999999996</v>
      </c>
      <c r="AI15" s="75">
        <v>0.78</v>
      </c>
      <c r="AJ15" s="76">
        <v>0</v>
      </c>
      <c r="AK15" s="76">
        <v>844.82</v>
      </c>
      <c r="AL15" s="76">
        <v>679.64</v>
      </c>
      <c r="AM15" s="76">
        <v>1215.03</v>
      </c>
      <c r="AN15" s="76">
        <v>906.71</v>
      </c>
      <c r="AO15" s="76">
        <v>433.74</v>
      </c>
      <c r="AP15" s="76">
        <v>648.95000000000005</v>
      </c>
      <c r="AQ15" s="76">
        <v>217.64</v>
      </c>
      <c r="AR15" s="76">
        <v>746.3</v>
      </c>
      <c r="AS15" s="76">
        <v>748.31</v>
      </c>
      <c r="AT15" s="76">
        <v>846.47</v>
      </c>
      <c r="AU15" s="76">
        <v>1237.05</v>
      </c>
      <c r="AV15" s="76">
        <v>371.16</v>
      </c>
      <c r="AW15" s="76">
        <v>482.76</v>
      </c>
      <c r="AX15" s="76">
        <v>2471.19</v>
      </c>
      <c r="AY15" s="76">
        <v>13.98</v>
      </c>
      <c r="AZ15" s="76">
        <v>632.44000000000005</v>
      </c>
      <c r="BA15" s="76">
        <v>983.86</v>
      </c>
      <c r="BB15" s="76">
        <v>513.09</v>
      </c>
      <c r="BC15" s="76">
        <v>328.48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0.34</v>
      </c>
      <c r="BL15" s="76">
        <v>0</v>
      </c>
      <c r="BM15" s="76">
        <v>0.2</v>
      </c>
      <c r="BN15" s="76">
        <v>0.01</v>
      </c>
      <c r="BO15" s="76">
        <v>0.03</v>
      </c>
      <c r="BP15" s="76">
        <v>0</v>
      </c>
      <c r="BQ15" s="76">
        <v>0</v>
      </c>
      <c r="BR15" s="76">
        <v>0</v>
      </c>
      <c r="BS15" s="76">
        <v>1.19</v>
      </c>
      <c r="BT15" s="76">
        <v>0</v>
      </c>
      <c r="BU15" s="76">
        <v>0</v>
      </c>
      <c r="BV15" s="76">
        <v>3.42</v>
      </c>
      <c r="BW15" s="76">
        <v>0.01</v>
      </c>
      <c r="BX15" s="76">
        <v>0</v>
      </c>
      <c r="BY15" s="76">
        <v>0</v>
      </c>
      <c r="BZ15" s="76">
        <v>0</v>
      </c>
      <c r="CA15" s="76">
        <v>0</v>
      </c>
      <c r="CB15" s="76">
        <v>324.33999999999997</v>
      </c>
      <c r="CC15" s="72"/>
      <c r="CD15" s="72">
        <f>$I$15/$I$34*100</f>
        <v>28.517142857142858</v>
      </c>
      <c r="CE15" s="76">
        <v>155.02000000000001</v>
      </c>
      <c r="CF15" s="76"/>
      <c r="CG15" s="76">
        <v>139.43</v>
      </c>
      <c r="CH15" s="76">
        <v>79.41</v>
      </c>
      <c r="CI15" s="76">
        <v>109.42</v>
      </c>
      <c r="CJ15" s="76">
        <v>6699.03</v>
      </c>
      <c r="CK15" s="76">
        <v>3156.47</v>
      </c>
      <c r="CL15" s="76">
        <v>4927.75</v>
      </c>
      <c r="CM15" s="76">
        <v>81.45</v>
      </c>
      <c r="CN15" s="76">
        <v>50.19</v>
      </c>
      <c r="CO15" s="76">
        <v>67.319999999999993</v>
      </c>
      <c r="CP15" s="76">
        <v>6.34</v>
      </c>
      <c r="CQ15" s="76">
        <v>0.88</v>
      </c>
    </row>
    <row r="16" spans="1:96" x14ac:dyDescent="0.25">
      <c r="A16" s="17"/>
      <c r="B16" s="71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0.8</v>
      </c>
      <c r="E17" s="19">
        <v>0</v>
      </c>
      <c r="F17" s="19">
        <v>0.2</v>
      </c>
      <c r="G17" s="19">
        <v>0.2</v>
      </c>
      <c r="H17" s="19">
        <v>9.4</v>
      </c>
      <c r="I17" s="19">
        <v>40.599999999999994</v>
      </c>
      <c r="J17" s="19">
        <v>0</v>
      </c>
      <c r="K17" s="19">
        <v>0</v>
      </c>
      <c r="L17" s="19">
        <v>0</v>
      </c>
      <c r="M17" s="19">
        <v>0</v>
      </c>
      <c r="N17" s="19">
        <v>7.5</v>
      </c>
      <c r="O17" s="19">
        <v>0</v>
      </c>
      <c r="P17" s="19">
        <v>1.9</v>
      </c>
      <c r="Q17" s="19">
        <v>0</v>
      </c>
      <c r="R17" s="19">
        <v>0</v>
      </c>
      <c r="S17" s="19">
        <v>1.1000000000000001</v>
      </c>
      <c r="T17" s="19">
        <v>0.5</v>
      </c>
      <c r="U17" s="19">
        <v>12</v>
      </c>
      <c r="V17" s="19">
        <v>155</v>
      </c>
      <c r="W17" s="19">
        <v>35</v>
      </c>
      <c r="X17" s="19">
        <v>11</v>
      </c>
      <c r="Y17" s="19">
        <v>17</v>
      </c>
      <c r="Z17" s="19">
        <v>0.1</v>
      </c>
      <c r="AA17" s="19">
        <v>0</v>
      </c>
      <c r="AB17" s="19">
        <v>60</v>
      </c>
      <c r="AC17" s="19">
        <v>10</v>
      </c>
      <c r="AD17" s="19">
        <v>0.2</v>
      </c>
      <c r="AE17" s="19">
        <v>0.06</v>
      </c>
      <c r="AF17" s="19">
        <v>0.03</v>
      </c>
      <c r="AG17" s="19">
        <v>0.2</v>
      </c>
      <c r="AH17" s="19">
        <v>0.3</v>
      </c>
      <c r="AI17" s="19">
        <v>38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88</v>
      </c>
      <c r="CC17" s="20"/>
      <c r="CD17" s="20"/>
      <c r="CE17" s="16">
        <v>10</v>
      </c>
      <c r="CG17" s="16">
        <v>2</v>
      </c>
      <c r="CH17" s="16">
        <v>0.5</v>
      </c>
      <c r="CI17" s="16">
        <v>1.25</v>
      </c>
      <c r="CJ17" s="16">
        <v>100</v>
      </c>
      <c r="CK17" s="16">
        <v>41</v>
      </c>
      <c r="CL17" s="16">
        <v>70.5</v>
      </c>
      <c r="CM17" s="16">
        <v>23.4</v>
      </c>
      <c r="CN17" s="16">
        <v>23.4</v>
      </c>
      <c r="CO17" s="16">
        <v>23.4</v>
      </c>
      <c r="CP17" s="16">
        <v>0</v>
      </c>
      <c r="CQ17" s="16">
        <v>0</v>
      </c>
      <c r="CR17" s="70"/>
    </row>
    <row r="18" spans="1:96" s="22" customFormat="1" x14ac:dyDescent="0.25">
      <c r="A18" s="73"/>
      <c r="B18" s="74" t="s">
        <v>109</v>
      </c>
      <c r="C18" s="75"/>
      <c r="D18" s="75">
        <v>0.8</v>
      </c>
      <c r="E18" s="75">
        <v>0</v>
      </c>
      <c r="F18" s="75">
        <v>0.2</v>
      </c>
      <c r="G18" s="75">
        <v>0.2</v>
      </c>
      <c r="H18" s="75">
        <v>9.4</v>
      </c>
      <c r="I18" s="75">
        <v>40.6</v>
      </c>
      <c r="J18" s="75">
        <v>0</v>
      </c>
      <c r="K18" s="75">
        <v>0</v>
      </c>
      <c r="L18" s="75">
        <v>0</v>
      </c>
      <c r="M18" s="75">
        <v>0</v>
      </c>
      <c r="N18" s="75">
        <v>7.5</v>
      </c>
      <c r="O18" s="75">
        <v>0</v>
      </c>
      <c r="P18" s="75">
        <v>1.9</v>
      </c>
      <c r="Q18" s="75">
        <v>0</v>
      </c>
      <c r="R18" s="75">
        <v>0</v>
      </c>
      <c r="S18" s="75">
        <v>1.1000000000000001</v>
      </c>
      <c r="T18" s="75">
        <v>0.5</v>
      </c>
      <c r="U18" s="75">
        <v>12</v>
      </c>
      <c r="V18" s="75">
        <v>155</v>
      </c>
      <c r="W18" s="75">
        <v>35</v>
      </c>
      <c r="X18" s="75">
        <v>11</v>
      </c>
      <c r="Y18" s="75">
        <v>17</v>
      </c>
      <c r="Z18" s="75">
        <v>0.1</v>
      </c>
      <c r="AA18" s="75">
        <v>0</v>
      </c>
      <c r="AB18" s="75">
        <v>60</v>
      </c>
      <c r="AC18" s="75">
        <v>10</v>
      </c>
      <c r="AD18" s="75">
        <v>0.2</v>
      </c>
      <c r="AE18" s="75">
        <v>0.06</v>
      </c>
      <c r="AF18" s="75">
        <v>0.03</v>
      </c>
      <c r="AG18" s="75">
        <v>0.2</v>
      </c>
      <c r="AH18" s="75">
        <v>0.3</v>
      </c>
      <c r="AI18" s="75">
        <v>38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88</v>
      </c>
      <c r="CC18" s="72"/>
      <c r="CD18" s="72">
        <f>$I$18/$I$34*100</f>
        <v>3.8666666666666667</v>
      </c>
      <c r="CE18" s="76">
        <v>10</v>
      </c>
      <c r="CF18" s="76"/>
      <c r="CG18" s="76">
        <v>2</v>
      </c>
      <c r="CH18" s="76">
        <v>0.5</v>
      </c>
      <c r="CI18" s="76">
        <v>1.25</v>
      </c>
      <c r="CJ18" s="76">
        <v>100</v>
      </c>
      <c r="CK18" s="76">
        <v>41</v>
      </c>
      <c r="CL18" s="76">
        <v>70.5</v>
      </c>
      <c r="CM18" s="76">
        <v>23.4</v>
      </c>
      <c r="CN18" s="76">
        <v>23.4</v>
      </c>
      <c r="CO18" s="76">
        <v>23.4</v>
      </c>
      <c r="CP18" s="76">
        <v>0</v>
      </c>
      <c r="CQ18" s="76">
        <v>0</v>
      </c>
    </row>
    <row r="19" spans="1:96" x14ac:dyDescent="0.25">
      <c r="A19" s="17"/>
      <c r="B19" s="71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63" x14ac:dyDescent="0.25">
      <c r="A20" s="17" t="str">
        <f>"38/1"</f>
        <v>38/1</v>
      </c>
      <c r="B20" s="18" t="s">
        <v>111</v>
      </c>
      <c r="C20" s="19" t="str">
        <f>"30"</f>
        <v>30</v>
      </c>
      <c r="D20" s="19">
        <v>0.4</v>
      </c>
      <c r="E20" s="19">
        <v>0</v>
      </c>
      <c r="F20" s="19">
        <v>1.79</v>
      </c>
      <c r="G20" s="19">
        <v>1.79</v>
      </c>
      <c r="H20" s="19">
        <v>5.95</v>
      </c>
      <c r="I20" s="19">
        <v>39.192908328000001</v>
      </c>
      <c r="J20" s="19">
        <v>0.23</v>
      </c>
      <c r="K20" s="19">
        <v>1.17</v>
      </c>
      <c r="L20" s="19">
        <v>0</v>
      </c>
      <c r="M20" s="19">
        <v>0</v>
      </c>
      <c r="N20" s="19">
        <v>5.28</v>
      </c>
      <c r="O20" s="19">
        <v>0.02</v>
      </c>
      <c r="P20" s="19">
        <v>0.64</v>
      </c>
      <c r="Q20" s="19">
        <v>0</v>
      </c>
      <c r="R20" s="19">
        <v>0</v>
      </c>
      <c r="S20" s="19">
        <v>0.02</v>
      </c>
      <c r="T20" s="19">
        <v>0.49</v>
      </c>
      <c r="U20" s="19">
        <v>65.25</v>
      </c>
      <c r="V20" s="19">
        <v>55.67</v>
      </c>
      <c r="W20" s="19">
        <v>8.6199999999999992</v>
      </c>
      <c r="X20" s="19">
        <v>4.8099999999999996</v>
      </c>
      <c r="Y20" s="19">
        <v>9.49</v>
      </c>
      <c r="Z20" s="19">
        <v>0.31</v>
      </c>
      <c r="AA20" s="19">
        <v>0</v>
      </c>
      <c r="AB20" s="19">
        <v>2.0499999999999998</v>
      </c>
      <c r="AC20" s="19">
        <v>0.49</v>
      </c>
      <c r="AD20" s="19">
        <v>0.82</v>
      </c>
      <c r="AE20" s="19">
        <v>0</v>
      </c>
      <c r="AF20" s="19">
        <v>0.01</v>
      </c>
      <c r="AG20" s="19">
        <v>0.04</v>
      </c>
      <c r="AH20" s="19">
        <v>0.1</v>
      </c>
      <c r="AI20" s="19">
        <v>0.48</v>
      </c>
      <c r="AJ20" s="16">
        <v>0</v>
      </c>
      <c r="AK20" s="16">
        <v>12.15</v>
      </c>
      <c r="AL20" s="16">
        <v>13.76</v>
      </c>
      <c r="AM20" s="16">
        <v>15.36</v>
      </c>
      <c r="AN20" s="16">
        <v>21.1</v>
      </c>
      <c r="AO20" s="16">
        <v>4.59</v>
      </c>
      <c r="AP20" s="16">
        <v>12.15</v>
      </c>
      <c r="AQ20" s="16">
        <v>2.98</v>
      </c>
      <c r="AR20" s="16">
        <v>10.32</v>
      </c>
      <c r="AS20" s="16">
        <v>9.17</v>
      </c>
      <c r="AT20" s="16">
        <v>16.739999999999998</v>
      </c>
      <c r="AU20" s="16">
        <v>75.209999999999994</v>
      </c>
      <c r="AV20" s="16">
        <v>3.21</v>
      </c>
      <c r="AW20" s="16">
        <v>8.7100000000000009</v>
      </c>
      <c r="AX20" s="16">
        <v>62.83</v>
      </c>
      <c r="AY20" s="16">
        <v>0</v>
      </c>
      <c r="AZ20" s="16">
        <v>10.78</v>
      </c>
      <c r="BA20" s="16">
        <v>14.45</v>
      </c>
      <c r="BB20" s="16">
        <v>11.47</v>
      </c>
      <c r="BC20" s="16">
        <v>3.44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0.11</v>
      </c>
      <c r="BL20" s="16">
        <v>0</v>
      </c>
      <c r="BM20" s="16">
        <v>7.0000000000000007E-2</v>
      </c>
      <c r="BN20" s="16">
        <v>0.01</v>
      </c>
      <c r="BO20" s="16">
        <v>0.01</v>
      </c>
      <c r="BP20" s="16">
        <v>0</v>
      </c>
      <c r="BQ20" s="16">
        <v>0</v>
      </c>
      <c r="BR20" s="16">
        <v>0</v>
      </c>
      <c r="BS20" s="16">
        <v>0.42</v>
      </c>
      <c r="BT20" s="16">
        <v>0</v>
      </c>
      <c r="BU20" s="16">
        <v>0</v>
      </c>
      <c r="BV20" s="16">
        <v>1.04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21.81</v>
      </c>
      <c r="CC20" s="20"/>
      <c r="CD20" s="20"/>
      <c r="CE20" s="16">
        <v>0.34</v>
      </c>
      <c r="CF20" s="16"/>
      <c r="CG20" s="16">
        <v>13.48</v>
      </c>
      <c r="CH20" s="16">
        <v>8.06</v>
      </c>
      <c r="CI20" s="16">
        <v>10.77</v>
      </c>
      <c r="CJ20" s="16">
        <v>388.01</v>
      </c>
      <c r="CK20" s="16">
        <v>95.4</v>
      </c>
      <c r="CL20" s="16">
        <v>241.7</v>
      </c>
      <c r="CM20" s="16">
        <v>2.1</v>
      </c>
      <c r="CN20" s="16">
        <v>1.44</v>
      </c>
      <c r="CO20" s="16">
        <v>1.77</v>
      </c>
      <c r="CP20" s="16">
        <v>1.5</v>
      </c>
      <c r="CQ20" s="16">
        <v>0.15</v>
      </c>
      <c r="CR20" s="69"/>
    </row>
    <row r="21" spans="1:96" s="21" customFormat="1" ht="31.5" x14ac:dyDescent="0.25">
      <c r="A21" s="17" t="str">
        <f>"14/2"</f>
        <v>14/2</v>
      </c>
      <c r="B21" s="18" t="s">
        <v>112</v>
      </c>
      <c r="C21" s="19" t="str">
        <f>"150"</f>
        <v>150</v>
      </c>
      <c r="D21" s="19">
        <v>2.02</v>
      </c>
      <c r="E21" s="19">
        <v>0</v>
      </c>
      <c r="F21" s="19">
        <v>3.29</v>
      </c>
      <c r="G21" s="19">
        <v>3.74</v>
      </c>
      <c r="H21" s="19">
        <v>13.71</v>
      </c>
      <c r="I21" s="19">
        <v>90.763354499999991</v>
      </c>
      <c r="J21" s="19">
        <v>0.51</v>
      </c>
      <c r="K21" s="19">
        <v>1.95</v>
      </c>
      <c r="L21" s="19">
        <v>0</v>
      </c>
      <c r="M21" s="19">
        <v>0</v>
      </c>
      <c r="N21" s="19">
        <v>1.3</v>
      </c>
      <c r="O21" s="19">
        <v>10.92</v>
      </c>
      <c r="P21" s="19">
        <v>1.48</v>
      </c>
      <c r="Q21" s="19">
        <v>0</v>
      </c>
      <c r="R21" s="19">
        <v>0</v>
      </c>
      <c r="S21" s="19">
        <v>0.12</v>
      </c>
      <c r="T21" s="19">
        <v>1.0900000000000001</v>
      </c>
      <c r="U21" s="19">
        <v>122.97</v>
      </c>
      <c r="V21" s="19">
        <v>271.11</v>
      </c>
      <c r="W21" s="19">
        <v>12.65</v>
      </c>
      <c r="X21" s="19">
        <v>20.68</v>
      </c>
      <c r="Y21" s="19">
        <v>55.42</v>
      </c>
      <c r="Z21" s="19">
        <v>0.73</v>
      </c>
      <c r="AA21" s="19">
        <v>0</v>
      </c>
      <c r="AB21" s="19">
        <v>583.20000000000005</v>
      </c>
      <c r="AC21" s="19">
        <v>121.35</v>
      </c>
      <c r="AD21" s="19">
        <v>1.55</v>
      </c>
      <c r="AE21" s="19">
        <v>7.0000000000000007E-2</v>
      </c>
      <c r="AF21" s="19">
        <v>0.04</v>
      </c>
      <c r="AG21" s="19">
        <v>0.6</v>
      </c>
      <c r="AH21" s="19">
        <v>1.29</v>
      </c>
      <c r="AI21" s="19">
        <v>3.9</v>
      </c>
      <c r="AJ21" s="16">
        <v>0</v>
      </c>
      <c r="AK21" s="16">
        <v>53.02</v>
      </c>
      <c r="AL21" s="16">
        <v>52.57</v>
      </c>
      <c r="AM21" s="16">
        <v>82.85</v>
      </c>
      <c r="AN21" s="16">
        <v>63.06</v>
      </c>
      <c r="AO21" s="16">
        <v>16.579999999999998</v>
      </c>
      <c r="AP21" s="16">
        <v>48.34</v>
      </c>
      <c r="AQ21" s="16">
        <v>23.29</v>
      </c>
      <c r="AR21" s="16">
        <v>61.39</v>
      </c>
      <c r="AS21" s="16">
        <v>77.16</v>
      </c>
      <c r="AT21" s="16">
        <v>124.14</v>
      </c>
      <c r="AU21" s="16">
        <v>111.67</v>
      </c>
      <c r="AV21" s="16">
        <v>25.33</v>
      </c>
      <c r="AW21" s="16">
        <v>66.36</v>
      </c>
      <c r="AX21" s="16">
        <v>344.89</v>
      </c>
      <c r="AY21" s="16">
        <v>0</v>
      </c>
      <c r="AZ21" s="16">
        <v>66.84</v>
      </c>
      <c r="BA21" s="16">
        <v>64.040000000000006</v>
      </c>
      <c r="BB21" s="16">
        <v>48.39</v>
      </c>
      <c r="BC21" s="16">
        <v>25.63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0.27</v>
      </c>
      <c r="BL21" s="16">
        <v>0</v>
      </c>
      <c r="BM21" s="16">
        <v>0.12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0.85</v>
      </c>
      <c r="BT21" s="16">
        <v>0</v>
      </c>
      <c r="BU21" s="16">
        <v>0</v>
      </c>
      <c r="BV21" s="16">
        <v>2.02</v>
      </c>
      <c r="BW21" s="16">
        <v>0.01</v>
      </c>
      <c r="BX21" s="16">
        <v>0</v>
      </c>
      <c r="BY21" s="16">
        <v>0</v>
      </c>
      <c r="BZ21" s="16">
        <v>0</v>
      </c>
      <c r="CA21" s="16">
        <v>0</v>
      </c>
      <c r="CB21" s="16">
        <v>150.6</v>
      </c>
      <c r="CC21" s="20"/>
      <c r="CD21" s="20"/>
      <c r="CE21" s="16">
        <v>97.2</v>
      </c>
      <c r="CF21" s="16"/>
      <c r="CG21" s="16">
        <v>6</v>
      </c>
      <c r="CH21" s="16">
        <v>3.67</v>
      </c>
      <c r="CI21" s="16">
        <v>4.83</v>
      </c>
      <c r="CJ21" s="16">
        <v>264.38</v>
      </c>
      <c r="CK21" s="16">
        <v>144.85</v>
      </c>
      <c r="CL21" s="16">
        <v>204.62</v>
      </c>
      <c r="CM21" s="16">
        <v>10.92</v>
      </c>
      <c r="CN21" s="16">
        <v>5.0599999999999996</v>
      </c>
      <c r="CO21" s="16">
        <v>8.08</v>
      </c>
      <c r="CP21" s="16">
        <v>0</v>
      </c>
      <c r="CQ21" s="16">
        <v>0.3</v>
      </c>
      <c r="CR21" s="69"/>
    </row>
    <row r="22" spans="1:96" s="21" customFormat="1" ht="47.25" x14ac:dyDescent="0.25">
      <c r="A22" s="17" t="str">
        <f>"7/9"</f>
        <v>7/9</v>
      </c>
      <c r="B22" s="18" t="s">
        <v>113</v>
      </c>
      <c r="C22" s="19" t="str">
        <f>"160"</f>
        <v>160</v>
      </c>
      <c r="D22" s="19">
        <v>12.72</v>
      </c>
      <c r="E22" s="19">
        <v>10.72</v>
      </c>
      <c r="F22" s="19">
        <v>11.36</v>
      </c>
      <c r="G22" s="19">
        <v>0.93</v>
      </c>
      <c r="H22" s="19">
        <v>19.96</v>
      </c>
      <c r="I22" s="19">
        <v>231.69305333333332</v>
      </c>
      <c r="J22" s="19">
        <v>4.29</v>
      </c>
      <c r="K22" s="19">
        <v>0.52</v>
      </c>
      <c r="L22" s="19">
        <v>0</v>
      </c>
      <c r="M22" s="19">
        <v>0</v>
      </c>
      <c r="N22" s="19">
        <v>2.27</v>
      </c>
      <c r="O22" s="19">
        <v>16.010000000000002</v>
      </c>
      <c r="P22" s="19">
        <v>1.69</v>
      </c>
      <c r="Q22" s="19">
        <v>0</v>
      </c>
      <c r="R22" s="19">
        <v>0</v>
      </c>
      <c r="S22" s="19">
        <v>0.31</v>
      </c>
      <c r="T22" s="19">
        <v>2.0699999999999998</v>
      </c>
      <c r="U22" s="19">
        <v>94.41</v>
      </c>
      <c r="V22" s="19">
        <v>414.08</v>
      </c>
      <c r="W22" s="19">
        <v>26.44</v>
      </c>
      <c r="X22" s="19">
        <v>28.4</v>
      </c>
      <c r="Y22" s="19">
        <v>124.46</v>
      </c>
      <c r="Z22" s="19">
        <v>1.65</v>
      </c>
      <c r="AA22" s="19">
        <v>30.4</v>
      </c>
      <c r="AB22" s="19">
        <v>34.130000000000003</v>
      </c>
      <c r="AC22" s="19">
        <v>66.349999999999994</v>
      </c>
      <c r="AD22" s="19">
        <v>0.83</v>
      </c>
      <c r="AE22" s="19">
        <v>0.1</v>
      </c>
      <c r="AF22" s="19">
        <v>0.11</v>
      </c>
      <c r="AG22" s="19">
        <v>5.07</v>
      </c>
      <c r="AH22" s="19">
        <v>10.02</v>
      </c>
      <c r="AI22" s="19">
        <v>6.95</v>
      </c>
      <c r="AJ22" s="16">
        <v>0</v>
      </c>
      <c r="AK22" s="16">
        <v>543.84</v>
      </c>
      <c r="AL22" s="16">
        <v>450.91</v>
      </c>
      <c r="AM22" s="16">
        <v>881.57</v>
      </c>
      <c r="AN22" s="16">
        <v>984.58</v>
      </c>
      <c r="AO22" s="16">
        <v>286.66000000000003</v>
      </c>
      <c r="AP22" s="16">
        <v>540.48</v>
      </c>
      <c r="AQ22" s="16">
        <v>190.94</v>
      </c>
      <c r="AR22" s="16">
        <v>478.08</v>
      </c>
      <c r="AS22" s="16">
        <v>720.39</v>
      </c>
      <c r="AT22" s="16">
        <v>859.21</v>
      </c>
      <c r="AU22" s="16">
        <v>1006.66</v>
      </c>
      <c r="AV22" s="16">
        <v>293.39</v>
      </c>
      <c r="AW22" s="16">
        <v>830.79</v>
      </c>
      <c r="AX22" s="16">
        <v>1697.87</v>
      </c>
      <c r="AY22" s="16">
        <v>86.98</v>
      </c>
      <c r="AZ22" s="16">
        <v>533.95000000000005</v>
      </c>
      <c r="BA22" s="16">
        <v>520.71</v>
      </c>
      <c r="BB22" s="16">
        <v>398.03</v>
      </c>
      <c r="BC22" s="16">
        <v>141.51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</v>
      </c>
      <c r="BL22" s="16">
        <v>0</v>
      </c>
      <c r="BM22" s="16">
        <v>0.04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0.27</v>
      </c>
      <c r="BT22" s="16">
        <v>0</v>
      </c>
      <c r="BU22" s="16">
        <v>0</v>
      </c>
      <c r="BV22" s="16">
        <v>0.42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137.16999999999999</v>
      </c>
      <c r="CC22" s="20"/>
      <c r="CD22" s="20"/>
      <c r="CE22" s="16">
        <v>36.090000000000003</v>
      </c>
      <c r="CF22" s="16"/>
      <c r="CG22" s="16">
        <v>6.74</v>
      </c>
      <c r="CH22" s="16">
        <v>4.17</v>
      </c>
      <c r="CI22" s="16">
        <v>5.46</v>
      </c>
      <c r="CJ22" s="16">
        <v>792.44</v>
      </c>
      <c r="CK22" s="16">
        <v>541.22</v>
      </c>
      <c r="CL22" s="16">
        <v>666.83</v>
      </c>
      <c r="CM22" s="16">
        <v>9.84</v>
      </c>
      <c r="CN22" s="16">
        <v>3.93</v>
      </c>
      <c r="CO22" s="16">
        <v>6.89</v>
      </c>
      <c r="CP22" s="16">
        <v>0</v>
      </c>
      <c r="CQ22" s="16">
        <v>0.27</v>
      </c>
      <c r="CR22" s="69"/>
    </row>
    <row r="23" spans="1:96" s="21" customFormat="1" x14ac:dyDescent="0.25">
      <c r="A23" s="17" t="str">
        <f>"8/15"</f>
        <v>8/15</v>
      </c>
      <c r="B23" s="18" t="s">
        <v>103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20"/>
      <c r="CE23" s="16">
        <v>0</v>
      </c>
      <c r="CF23" s="16"/>
      <c r="CG23" s="16">
        <v>0</v>
      </c>
      <c r="CH23" s="16">
        <v>0</v>
      </c>
      <c r="CI23" s="16">
        <v>0</v>
      </c>
      <c r="CJ23" s="16">
        <v>950</v>
      </c>
      <c r="CK23" s="16">
        <v>366</v>
      </c>
      <c r="CL23" s="16">
        <v>658</v>
      </c>
      <c r="CM23" s="16">
        <v>7.6</v>
      </c>
      <c r="CN23" s="16">
        <v>7.6</v>
      </c>
      <c r="CO23" s="16">
        <v>7.6</v>
      </c>
      <c r="CP23" s="16">
        <v>0</v>
      </c>
      <c r="CQ23" s="16">
        <v>0</v>
      </c>
      <c r="CR23" s="69"/>
    </row>
    <row r="24" spans="1:96" s="21" customFormat="1" x14ac:dyDescent="0.25">
      <c r="A24" s="17" t="str">
        <f>"8/16"</f>
        <v>8/16</v>
      </c>
      <c r="B24" s="18" t="s">
        <v>114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20"/>
      <c r="CE24" s="16">
        <v>0.25</v>
      </c>
      <c r="CF24" s="16"/>
      <c r="CG24" s="16">
        <v>5</v>
      </c>
      <c r="CH24" s="16">
        <v>5</v>
      </c>
      <c r="CI24" s="16">
        <v>5</v>
      </c>
      <c r="CJ24" s="16">
        <v>950</v>
      </c>
      <c r="CK24" s="16">
        <v>366</v>
      </c>
      <c r="CL24" s="16">
        <v>658</v>
      </c>
      <c r="CM24" s="16">
        <v>9.5</v>
      </c>
      <c r="CN24" s="16">
        <v>7.9</v>
      </c>
      <c r="CO24" s="16">
        <v>8.6999999999999993</v>
      </c>
      <c r="CP24" s="16">
        <v>0</v>
      </c>
      <c r="CQ24" s="16">
        <v>0</v>
      </c>
      <c r="CR24" s="69"/>
    </row>
    <row r="25" spans="1:96" s="16" customFormat="1" ht="31.5" x14ac:dyDescent="0.25">
      <c r="A25" s="17" t="str">
        <f>"6/10"</f>
        <v>6/10</v>
      </c>
      <c r="B25" s="18" t="s">
        <v>115</v>
      </c>
      <c r="C25" s="19" t="str">
        <f>"150"</f>
        <v>150</v>
      </c>
      <c r="D25" s="19">
        <v>0.15</v>
      </c>
      <c r="E25" s="19">
        <v>0</v>
      </c>
      <c r="F25" s="19">
        <v>0.06</v>
      </c>
      <c r="G25" s="19">
        <v>0.06</v>
      </c>
      <c r="H25" s="19">
        <v>9.09</v>
      </c>
      <c r="I25" s="19">
        <v>35.472120000000004</v>
      </c>
      <c r="J25" s="19">
        <v>0.02</v>
      </c>
      <c r="K25" s="19">
        <v>0</v>
      </c>
      <c r="L25" s="19">
        <v>0</v>
      </c>
      <c r="M25" s="19">
        <v>0</v>
      </c>
      <c r="N25" s="19">
        <v>8.41</v>
      </c>
      <c r="O25" s="19">
        <v>0</v>
      </c>
      <c r="P25" s="19">
        <v>0.68</v>
      </c>
      <c r="Q25" s="19">
        <v>0</v>
      </c>
      <c r="R25" s="19">
        <v>0</v>
      </c>
      <c r="S25" s="19">
        <v>0.35</v>
      </c>
      <c r="T25" s="19">
        <v>0.14000000000000001</v>
      </c>
      <c r="U25" s="19">
        <v>4.83</v>
      </c>
      <c r="V25" s="19">
        <v>52.2</v>
      </c>
      <c r="W25" s="19">
        <v>5.46</v>
      </c>
      <c r="X25" s="19">
        <v>4.42</v>
      </c>
      <c r="Y25" s="19">
        <v>4.5999999999999996</v>
      </c>
      <c r="Z25" s="19">
        <v>0.21</v>
      </c>
      <c r="AA25" s="19">
        <v>0</v>
      </c>
      <c r="AB25" s="19">
        <v>13.5</v>
      </c>
      <c r="AC25" s="19">
        <v>2.5499999999999998</v>
      </c>
      <c r="AD25" s="19">
        <v>0.11</v>
      </c>
      <c r="AE25" s="19">
        <v>0</v>
      </c>
      <c r="AF25" s="19">
        <v>0.01</v>
      </c>
      <c r="AG25" s="19">
        <v>0.04</v>
      </c>
      <c r="AH25" s="19">
        <v>0.06</v>
      </c>
      <c r="AI25" s="19">
        <v>12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170</v>
      </c>
      <c r="CC25" s="20"/>
      <c r="CD25" s="20"/>
      <c r="CE25" s="16">
        <v>2.25</v>
      </c>
      <c r="CG25" s="16">
        <v>1.1499999999999999</v>
      </c>
      <c r="CH25" s="16">
        <v>1.1499999999999999</v>
      </c>
      <c r="CI25" s="16">
        <v>1.1499999999999999</v>
      </c>
      <c r="CJ25" s="16">
        <v>136.25</v>
      </c>
      <c r="CK25" s="16">
        <v>52.6</v>
      </c>
      <c r="CL25" s="16">
        <v>94.43</v>
      </c>
      <c r="CM25" s="16">
        <v>11.67</v>
      </c>
      <c r="CN25" s="16">
        <v>6.94</v>
      </c>
      <c r="CO25" s="16">
        <v>9.3000000000000007</v>
      </c>
      <c r="CP25" s="16">
        <v>7.5</v>
      </c>
      <c r="CQ25" s="16">
        <v>0</v>
      </c>
      <c r="CR25" s="70"/>
    </row>
    <row r="26" spans="1:96" s="22" customFormat="1" x14ac:dyDescent="0.25">
      <c r="A26" s="73"/>
      <c r="B26" s="74" t="s">
        <v>116</v>
      </c>
      <c r="C26" s="75"/>
      <c r="D26" s="75">
        <v>18.59</v>
      </c>
      <c r="E26" s="75">
        <v>10.72</v>
      </c>
      <c r="F26" s="75">
        <v>16.989999999999998</v>
      </c>
      <c r="G26" s="75">
        <v>7.01</v>
      </c>
      <c r="H26" s="75">
        <v>70.599999999999994</v>
      </c>
      <c r="I26" s="75">
        <v>499.92</v>
      </c>
      <c r="J26" s="75">
        <v>5.0999999999999996</v>
      </c>
      <c r="K26" s="75">
        <v>3.64</v>
      </c>
      <c r="L26" s="75">
        <v>0</v>
      </c>
      <c r="M26" s="75">
        <v>0</v>
      </c>
      <c r="N26" s="75">
        <v>17.84</v>
      </c>
      <c r="O26" s="75">
        <v>45.73</v>
      </c>
      <c r="P26" s="75">
        <v>7.03</v>
      </c>
      <c r="Q26" s="75">
        <v>0</v>
      </c>
      <c r="R26" s="75">
        <v>0</v>
      </c>
      <c r="S26" s="75">
        <v>1.1000000000000001</v>
      </c>
      <c r="T26" s="75">
        <v>4.9000000000000004</v>
      </c>
      <c r="U26" s="75">
        <v>470.45</v>
      </c>
      <c r="V26" s="75">
        <v>866.56</v>
      </c>
      <c r="W26" s="75">
        <v>63.67</v>
      </c>
      <c r="X26" s="75">
        <v>72.400000000000006</v>
      </c>
      <c r="Y26" s="75">
        <v>241.37</v>
      </c>
      <c r="Z26" s="75">
        <v>4.08</v>
      </c>
      <c r="AA26" s="75">
        <v>30.4</v>
      </c>
      <c r="AB26" s="75">
        <v>634.39</v>
      </c>
      <c r="AC26" s="75">
        <v>191.04</v>
      </c>
      <c r="AD26" s="75">
        <v>3.73</v>
      </c>
      <c r="AE26" s="75">
        <v>0.23</v>
      </c>
      <c r="AF26" s="75">
        <v>0.18</v>
      </c>
      <c r="AG26" s="75">
        <v>5.96</v>
      </c>
      <c r="AH26" s="75">
        <v>12.06</v>
      </c>
      <c r="AI26" s="75">
        <v>23.33</v>
      </c>
      <c r="AJ26" s="76">
        <v>0</v>
      </c>
      <c r="AK26" s="76">
        <v>769.47</v>
      </c>
      <c r="AL26" s="76">
        <v>658.11</v>
      </c>
      <c r="AM26" s="76">
        <v>1209.68</v>
      </c>
      <c r="AN26" s="76">
        <v>1169.3900000000001</v>
      </c>
      <c r="AO26" s="76">
        <v>355.73</v>
      </c>
      <c r="AP26" s="76">
        <v>700.39</v>
      </c>
      <c r="AQ26" s="76">
        <v>256.36</v>
      </c>
      <c r="AR26" s="76">
        <v>733.48</v>
      </c>
      <c r="AS26" s="76">
        <v>940.71</v>
      </c>
      <c r="AT26" s="76">
        <v>1150.03</v>
      </c>
      <c r="AU26" s="76">
        <v>1384.42</v>
      </c>
      <c r="AV26" s="76">
        <v>386.27</v>
      </c>
      <c r="AW26" s="76">
        <v>1046.8800000000001</v>
      </c>
      <c r="AX26" s="76">
        <v>2974.88</v>
      </c>
      <c r="AY26" s="76">
        <v>86.98</v>
      </c>
      <c r="AZ26" s="76">
        <v>900.21</v>
      </c>
      <c r="BA26" s="76">
        <v>743.39</v>
      </c>
      <c r="BB26" s="76">
        <v>549.64</v>
      </c>
      <c r="BC26" s="76">
        <v>239.51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  <c r="BJ26" s="76">
        <v>0</v>
      </c>
      <c r="BK26" s="76">
        <v>0.53</v>
      </c>
      <c r="BL26" s="76">
        <v>0</v>
      </c>
      <c r="BM26" s="76">
        <v>0.23</v>
      </c>
      <c r="BN26" s="76">
        <v>0.02</v>
      </c>
      <c r="BO26" s="76">
        <v>0.04</v>
      </c>
      <c r="BP26" s="76">
        <v>0</v>
      </c>
      <c r="BQ26" s="76">
        <v>0</v>
      </c>
      <c r="BR26" s="76">
        <v>0.01</v>
      </c>
      <c r="BS26" s="76">
        <v>1.58</v>
      </c>
      <c r="BT26" s="76">
        <v>0</v>
      </c>
      <c r="BU26" s="76">
        <v>0</v>
      </c>
      <c r="BV26" s="76">
        <v>3.68</v>
      </c>
      <c r="BW26" s="76">
        <v>0.04</v>
      </c>
      <c r="BX26" s="76">
        <v>0</v>
      </c>
      <c r="BY26" s="76">
        <v>0</v>
      </c>
      <c r="BZ26" s="76">
        <v>0</v>
      </c>
      <c r="CA26" s="76">
        <v>0</v>
      </c>
      <c r="CB26" s="76">
        <v>501.51</v>
      </c>
      <c r="CC26" s="72"/>
      <c r="CD26" s="72">
        <f>$I$26/$I$34*100</f>
        <v>47.611428571428569</v>
      </c>
      <c r="CE26" s="76">
        <v>136.13</v>
      </c>
      <c r="CF26" s="76"/>
      <c r="CG26" s="76">
        <v>32.369999999999997</v>
      </c>
      <c r="CH26" s="76">
        <v>22.04</v>
      </c>
      <c r="CI26" s="76">
        <v>27.2</v>
      </c>
      <c r="CJ26" s="76">
        <v>3481.08</v>
      </c>
      <c r="CK26" s="76">
        <v>1566.07</v>
      </c>
      <c r="CL26" s="76">
        <v>2523.58</v>
      </c>
      <c r="CM26" s="76">
        <v>51.63</v>
      </c>
      <c r="CN26" s="76">
        <v>32.869999999999997</v>
      </c>
      <c r="CO26" s="76">
        <v>42.34</v>
      </c>
      <c r="CP26" s="76">
        <v>9</v>
      </c>
      <c r="CQ26" s="76">
        <v>0.72</v>
      </c>
    </row>
    <row r="27" spans="1:96" x14ac:dyDescent="0.25">
      <c r="A27" s="17"/>
      <c r="B27" s="71" t="s">
        <v>117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6" s="21" customFormat="1" ht="78.75" x14ac:dyDescent="0.25">
      <c r="A28" s="17" t="str">
        <f>"8/4"</f>
        <v>8/4</v>
      </c>
      <c r="B28" s="18" t="s">
        <v>118</v>
      </c>
      <c r="C28" s="19" t="str">
        <f>"150"</f>
        <v>150</v>
      </c>
      <c r="D28" s="19">
        <v>3.25</v>
      </c>
      <c r="E28" s="19">
        <v>0</v>
      </c>
      <c r="F28" s="19">
        <v>5.31</v>
      </c>
      <c r="G28" s="19">
        <v>5.31</v>
      </c>
      <c r="H28" s="19">
        <v>20.21</v>
      </c>
      <c r="I28" s="19">
        <v>139.46332199999998</v>
      </c>
      <c r="J28" s="19">
        <v>0.85</v>
      </c>
      <c r="K28" s="19">
        <v>2.44</v>
      </c>
      <c r="L28" s="19">
        <v>0</v>
      </c>
      <c r="M28" s="19">
        <v>0</v>
      </c>
      <c r="N28" s="19">
        <v>3.25</v>
      </c>
      <c r="O28" s="19">
        <v>15.42</v>
      </c>
      <c r="P28" s="19">
        <v>1.54</v>
      </c>
      <c r="Q28" s="19">
        <v>0</v>
      </c>
      <c r="R28" s="19">
        <v>0</v>
      </c>
      <c r="S28" s="19">
        <v>0</v>
      </c>
      <c r="T28" s="19">
        <v>0.84</v>
      </c>
      <c r="U28" s="19">
        <v>149.09</v>
      </c>
      <c r="V28" s="19">
        <v>88.33</v>
      </c>
      <c r="W28" s="19">
        <v>15.04</v>
      </c>
      <c r="X28" s="19">
        <v>33.17</v>
      </c>
      <c r="Y28" s="19">
        <v>82.69</v>
      </c>
      <c r="Z28" s="19">
        <v>0.96</v>
      </c>
      <c r="AA28" s="19">
        <v>0</v>
      </c>
      <c r="AB28" s="19">
        <v>0</v>
      </c>
      <c r="AC28" s="19">
        <v>0</v>
      </c>
      <c r="AD28" s="19">
        <v>2.08</v>
      </c>
      <c r="AE28" s="19">
        <v>0.1</v>
      </c>
      <c r="AF28" s="19">
        <v>0.02</v>
      </c>
      <c r="AG28" s="19">
        <v>0.23</v>
      </c>
      <c r="AH28" s="19">
        <v>1.24</v>
      </c>
      <c r="AI28" s="19">
        <v>0</v>
      </c>
      <c r="AJ28" s="16">
        <v>0</v>
      </c>
      <c r="AK28" s="16">
        <v>148.18</v>
      </c>
      <c r="AL28" s="16">
        <v>105.31</v>
      </c>
      <c r="AM28" s="16">
        <v>168.02</v>
      </c>
      <c r="AN28" s="16">
        <v>111.13</v>
      </c>
      <c r="AO28" s="16">
        <v>32.28</v>
      </c>
      <c r="AP28" s="16">
        <v>100.55</v>
      </c>
      <c r="AQ28" s="16">
        <v>51.6</v>
      </c>
      <c r="AR28" s="16">
        <v>142.09</v>
      </c>
      <c r="AS28" s="16">
        <v>128.6</v>
      </c>
      <c r="AT28" s="16">
        <v>194.75</v>
      </c>
      <c r="AU28" s="16">
        <v>242.37</v>
      </c>
      <c r="AV28" s="16">
        <v>64.56</v>
      </c>
      <c r="AW28" s="16">
        <v>269.63</v>
      </c>
      <c r="AX28" s="16">
        <v>515.44000000000005</v>
      </c>
      <c r="AY28" s="16">
        <v>0</v>
      </c>
      <c r="AZ28" s="16">
        <v>169.61</v>
      </c>
      <c r="BA28" s="16">
        <v>136</v>
      </c>
      <c r="BB28" s="16">
        <v>117.22</v>
      </c>
      <c r="BC28" s="16">
        <v>74.62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0.01</v>
      </c>
      <c r="BJ28" s="16">
        <v>0</v>
      </c>
      <c r="BK28" s="16">
        <v>0.56999999999999995</v>
      </c>
      <c r="BL28" s="16">
        <v>0</v>
      </c>
      <c r="BM28" s="16">
        <v>0.17</v>
      </c>
      <c r="BN28" s="16">
        <v>0.01</v>
      </c>
      <c r="BO28" s="16">
        <v>0.03</v>
      </c>
      <c r="BP28" s="16">
        <v>0</v>
      </c>
      <c r="BQ28" s="16">
        <v>0</v>
      </c>
      <c r="BR28" s="16">
        <v>0</v>
      </c>
      <c r="BS28" s="16">
        <v>1.44</v>
      </c>
      <c r="BT28" s="16">
        <v>0</v>
      </c>
      <c r="BU28" s="16">
        <v>0</v>
      </c>
      <c r="BV28" s="16">
        <v>2.77</v>
      </c>
      <c r="BW28" s="16">
        <v>0.01</v>
      </c>
      <c r="BX28" s="16">
        <v>0</v>
      </c>
      <c r="BY28" s="16">
        <v>0</v>
      </c>
      <c r="BZ28" s="16">
        <v>0</v>
      </c>
      <c r="CA28" s="16">
        <v>0</v>
      </c>
      <c r="CB28" s="16">
        <v>138.25</v>
      </c>
      <c r="CC28" s="20"/>
      <c r="CD28" s="20"/>
      <c r="CE28" s="16">
        <v>0</v>
      </c>
      <c r="CF28" s="16"/>
      <c r="CG28" s="16">
        <v>19.8</v>
      </c>
      <c r="CH28" s="16">
        <v>9.6</v>
      </c>
      <c r="CI28" s="16">
        <v>14.7</v>
      </c>
      <c r="CJ28" s="16">
        <v>1151.45</v>
      </c>
      <c r="CK28" s="16">
        <v>554.75</v>
      </c>
      <c r="CL28" s="16">
        <v>853.1</v>
      </c>
      <c r="CM28" s="16">
        <v>21.08</v>
      </c>
      <c r="CN28" s="16">
        <v>13.36</v>
      </c>
      <c r="CO28" s="16">
        <v>17.22</v>
      </c>
      <c r="CP28" s="16">
        <v>3</v>
      </c>
      <c r="CQ28" s="16">
        <v>0.38</v>
      </c>
      <c r="CR28" s="69"/>
    </row>
    <row r="29" spans="1:96" s="21" customFormat="1" x14ac:dyDescent="0.25">
      <c r="A29" s="17" t="str">
        <f>"8/15"</f>
        <v>8/15</v>
      </c>
      <c r="B29" s="18" t="s">
        <v>103</v>
      </c>
      <c r="C29" s="19" t="str">
        <f>"20"</f>
        <v>20</v>
      </c>
      <c r="D29" s="19">
        <v>1.32</v>
      </c>
      <c r="E29" s="19">
        <v>0</v>
      </c>
      <c r="F29" s="19">
        <v>0.13</v>
      </c>
      <c r="G29" s="19">
        <v>0.13</v>
      </c>
      <c r="H29" s="19">
        <v>9.3800000000000008</v>
      </c>
      <c r="I29" s="19">
        <v>44.780199999999994</v>
      </c>
      <c r="J29" s="19">
        <v>0</v>
      </c>
      <c r="K29" s="19">
        <v>0</v>
      </c>
      <c r="L29" s="19">
        <v>0</v>
      </c>
      <c r="M29" s="19">
        <v>0</v>
      </c>
      <c r="N29" s="19">
        <v>0.22</v>
      </c>
      <c r="O29" s="19">
        <v>9.1199999999999992</v>
      </c>
      <c r="P29" s="19">
        <v>0.04</v>
      </c>
      <c r="Q29" s="19">
        <v>0</v>
      </c>
      <c r="R29" s="19">
        <v>0</v>
      </c>
      <c r="S29" s="19">
        <v>0</v>
      </c>
      <c r="T29" s="19">
        <v>0.36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63.86</v>
      </c>
      <c r="AL29" s="16">
        <v>66.47</v>
      </c>
      <c r="AM29" s="16">
        <v>101.79</v>
      </c>
      <c r="AN29" s="16">
        <v>33.76</v>
      </c>
      <c r="AO29" s="16">
        <v>20.010000000000002</v>
      </c>
      <c r="AP29" s="16">
        <v>40.020000000000003</v>
      </c>
      <c r="AQ29" s="16">
        <v>15.14</v>
      </c>
      <c r="AR29" s="16">
        <v>72.38</v>
      </c>
      <c r="AS29" s="16">
        <v>44.89</v>
      </c>
      <c r="AT29" s="16">
        <v>62.64</v>
      </c>
      <c r="AU29" s="16">
        <v>51.68</v>
      </c>
      <c r="AV29" s="16">
        <v>27.14</v>
      </c>
      <c r="AW29" s="16">
        <v>48.02</v>
      </c>
      <c r="AX29" s="16">
        <v>401.59</v>
      </c>
      <c r="AY29" s="16">
        <v>0</v>
      </c>
      <c r="AZ29" s="16">
        <v>130.85</v>
      </c>
      <c r="BA29" s="16">
        <v>56.9</v>
      </c>
      <c r="BB29" s="16">
        <v>37.76</v>
      </c>
      <c r="BC29" s="16">
        <v>29.93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0.02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0.01</v>
      </c>
      <c r="BT29" s="16">
        <v>0</v>
      </c>
      <c r="BU29" s="16">
        <v>0</v>
      </c>
      <c r="BV29" s="16">
        <v>0.06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7.82</v>
      </c>
      <c r="CC29" s="20"/>
      <c r="CD29" s="20"/>
      <c r="CE29" s="16">
        <v>0</v>
      </c>
      <c r="CF29" s="16"/>
      <c r="CG29" s="16">
        <v>0</v>
      </c>
      <c r="CH29" s="16">
        <v>0</v>
      </c>
      <c r="CI29" s="16">
        <v>0</v>
      </c>
      <c r="CJ29" s="16">
        <v>2850</v>
      </c>
      <c r="CK29" s="16">
        <v>1098</v>
      </c>
      <c r="CL29" s="16">
        <v>1974</v>
      </c>
      <c r="CM29" s="16">
        <v>22.8</v>
      </c>
      <c r="CN29" s="16">
        <v>22.8</v>
      </c>
      <c r="CO29" s="16">
        <v>22.8</v>
      </c>
      <c r="CP29" s="16">
        <v>0</v>
      </c>
      <c r="CQ29" s="16">
        <v>0</v>
      </c>
      <c r="CR29" s="69"/>
    </row>
    <row r="30" spans="1:96" s="21" customFormat="1" x14ac:dyDescent="0.25">
      <c r="A30" s="17" t="str">
        <f>"27/10"</f>
        <v>27/10</v>
      </c>
      <c r="B30" s="18" t="s">
        <v>119</v>
      </c>
      <c r="C30" s="19" t="str">
        <f>"150"</f>
        <v>150</v>
      </c>
      <c r="D30" s="19">
        <v>0.06</v>
      </c>
      <c r="E30" s="19">
        <v>0</v>
      </c>
      <c r="F30" s="19">
        <v>0.01</v>
      </c>
      <c r="G30" s="19">
        <v>0.01</v>
      </c>
      <c r="H30" s="19">
        <v>3.71</v>
      </c>
      <c r="I30" s="19">
        <v>14.414604000000001</v>
      </c>
      <c r="J30" s="19">
        <v>0</v>
      </c>
      <c r="K30" s="19">
        <v>0</v>
      </c>
      <c r="L30" s="19">
        <v>0</v>
      </c>
      <c r="M30" s="19">
        <v>0</v>
      </c>
      <c r="N30" s="19">
        <v>3.68</v>
      </c>
      <c r="O30" s="19">
        <v>0</v>
      </c>
      <c r="P30" s="19">
        <v>0.03</v>
      </c>
      <c r="Q30" s="19">
        <v>0</v>
      </c>
      <c r="R30" s="19">
        <v>0</v>
      </c>
      <c r="S30" s="19">
        <v>0</v>
      </c>
      <c r="T30" s="19">
        <v>0.02</v>
      </c>
      <c r="U30" s="19">
        <v>0.04</v>
      </c>
      <c r="V30" s="19">
        <v>0.11</v>
      </c>
      <c r="W30" s="19">
        <v>0.11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150.03</v>
      </c>
      <c r="CC30" s="20"/>
      <c r="CD30" s="20"/>
      <c r="CE30" s="16">
        <v>0</v>
      </c>
      <c r="CF30" s="16"/>
      <c r="CG30" s="16">
        <v>3.08</v>
      </c>
      <c r="CH30" s="16">
        <v>3.08</v>
      </c>
      <c r="CI30" s="16">
        <v>3.08</v>
      </c>
      <c r="CJ30" s="16">
        <v>341.6</v>
      </c>
      <c r="CK30" s="16">
        <v>136.71</v>
      </c>
      <c r="CL30" s="16">
        <v>239.15</v>
      </c>
      <c r="CM30" s="16">
        <v>33.07</v>
      </c>
      <c r="CN30" s="16">
        <v>19.55</v>
      </c>
      <c r="CO30" s="16">
        <v>26.31</v>
      </c>
      <c r="CP30" s="16">
        <v>3.75</v>
      </c>
      <c r="CQ30" s="16">
        <v>0</v>
      </c>
      <c r="CR30" s="69"/>
    </row>
    <row r="31" spans="1:96" s="16" customFormat="1" x14ac:dyDescent="0.25">
      <c r="A31" s="17" t="str">
        <f>"-"</f>
        <v>-</v>
      </c>
      <c r="B31" s="18" t="s">
        <v>120</v>
      </c>
      <c r="C31" s="19" t="str">
        <f>"10"</f>
        <v>10</v>
      </c>
      <c r="D31" s="19">
        <v>0.04</v>
      </c>
      <c r="E31" s="19">
        <v>0</v>
      </c>
      <c r="F31" s="19">
        <v>0</v>
      </c>
      <c r="G31" s="19">
        <v>0</v>
      </c>
      <c r="H31" s="19">
        <v>6.6</v>
      </c>
      <c r="I31" s="19">
        <v>25.15</v>
      </c>
      <c r="J31" s="19">
        <v>0</v>
      </c>
      <c r="K31" s="19">
        <v>0</v>
      </c>
      <c r="L31" s="19">
        <v>0</v>
      </c>
      <c r="M31" s="19">
        <v>0</v>
      </c>
      <c r="N31" s="19">
        <v>6.5</v>
      </c>
      <c r="O31" s="19">
        <v>0</v>
      </c>
      <c r="P31" s="19">
        <v>0.1</v>
      </c>
      <c r="Q31" s="19">
        <v>0</v>
      </c>
      <c r="R31" s="19">
        <v>0</v>
      </c>
      <c r="S31" s="19">
        <v>0.03</v>
      </c>
      <c r="T31" s="19">
        <v>0.04</v>
      </c>
      <c r="U31" s="19">
        <v>0.1</v>
      </c>
      <c r="V31" s="19">
        <v>12.9</v>
      </c>
      <c r="W31" s="19">
        <v>1.4</v>
      </c>
      <c r="X31" s="19">
        <v>0.7</v>
      </c>
      <c r="Y31" s="19">
        <v>0.9</v>
      </c>
      <c r="Z31" s="19">
        <v>0.13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0.01</v>
      </c>
      <c r="AH31" s="19">
        <v>0.02</v>
      </c>
      <c r="AI31" s="19">
        <v>0.05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3.29</v>
      </c>
      <c r="CC31" s="20"/>
      <c r="CD31" s="20"/>
      <c r="CE31" s="16">
        <v>0</v>
      </c>
      <c r="CG31" s="16">
        <v>3</v>
      </c>
      <c r="CH31" s="16">
        <v>3</v>
      </c>
      <c r="CI31" s="16">
        <v>3</v>
      </c>
      <c r="CJ31" s="16">
        <v>4860</v>
      </c>
      <c r="CK31" s="16">
        <v>3105</v>
      </c>
      <c r="CL31" s="16">
        <v>3982.5</v>
      </c>
      <c r="CM31" s="16">
        <v>3</v>
      </c>
      <c r="CN31" s="16">
        <v>3</v>
      </c>
      <c r="CO31" s="16">
        <v>3</v>
      </c>
      <c r="CP31" s="16">
        <v>0</v>
      </c>
      <c r="CQ31" s="16">
        <v>0</v>
      </c>
      <c r="CR31" s="70"/>
    </row>
    <row r="32" spans="1:96" s="22" customFormat="1" ht="31.5" x14ac:dyDescent="0.25">
      <c r="A32" s="73"/>
      <c r="B32" s="74" t="s">
        <v>121</v>
      </c>
      <c r="C32" s="75"/>
      <c r="D32" s="75">
        <v>4.68</v>
      </c>
      <c r="E32" s="75">
        <v>0</v>
      </c>
      <c r="F32" s="75">
        <v>5.46</v>
      </c>
      <c r="G32" s="75">
        <v>5.46</v>
      </c>
      <c r="H32" s="75">
        <v>39.9</v>
      </c>
      <c r="I32" s="75">
        <v>223.81</v>
      </c>
      <c r="J32" s="75">
        <v>0.85</v>
      </c>
      <c r="K32" s="75">
        <v>2.44</v>
      </c>
      <c r="L32" s="75">
        <v>0</v>
      </c>
      <c r="M32" s="75">
        <v>0</v>
      </c>
      <c r="N32" s="75">
        <v>13.65</v>
      </c>
      <c r="O32" s="75">
        <v>24.54</v>
      </c>
      <c r="P32" s="75">
        <v>1.71</v>
      </c>
      <c r="Q32" s="75">
        <v>0</v>
      </c>
      <c r="R32" s="75">
        <v>0</v>
      </c>
      <c r="S32" s="75">
        <v>0.03</v>
      </c>
      <c r="T32" s="75">
        <v>1.26</v>
      </c>
      <c r="U32" s="75">
        <v>149.22</v>
      </c>
      <c r="V32" s="75">
        <v>101.34</v>
      </c>
      <c r="W32" s="75">
        <v>16.55</v>
      </c>
      <c r="X32" s="75">
        <v>33.869999999999997</v>
      </c>
      <c r="Y32" s="75">
        <v>83.59</v>
      </c>
      <c r="Z32" s="75">
        <v>1.1000000000000001</v>
      </c>
      <c r="AA32" s="75">
        <v>0</v>
      </c>
      <c r="AB32" s="75">
        <v>0</v>
      </c>
      <c r="AC32" s="75">
        <v>0</v>
      </c>
      <c r="AD32" s="75">
        <v>2.08</v>
      </c>
      <c r="AE32" s="75">
        <v>0.1</v>
      </c>
      <c r="AF32" s="75">
        <v>0.03</v>
      </c>
      <c r="AG32" s="75">
        <v>0.24</v>
      </c>
      <c r="AH32" s="75">
        <v>1.26</v>
      </c>
      <c r="AI32" s="75">
        <v>0.05</v>
      </c>
      <c r="AJ32" s="76">
        <v>0</v>
      </c>
      <c r="AK32" s="76">
        <v>212.03</v>
      </c>
      <c r="AL32" s="76">
        <v>171.78</v>
      </c>
      <c r="AM32" s="76">
        <v>269.81</v>
      </c>
      <c r="AN32" s="76">
        <v>144.88999999999999</v>
      </c>
      <c r="AO32" s="76">
        <v>52.29</v>
      </c>
      <c r="AP32" s="76">
        <v>140.57</v>
      </c>
      <c r="AQ32" s="76">
        <v>66.739999999999995</v>
      </c>
      <c r="AR32" s="76">
        <v>214.47</v>
      </c>
      <c r="AS32" s="76">
        <v>173.49</v>
      </c>
      <c r="AT32" s="76">
        <v>257.39</v>
      </c>
      <c r="AU32" s="76">
        <v>294.05</v>
      </c>
      <c r="AV32" s="76">
        <v>91.71</v>
      </c>
      <c r="AW32" s="76">
        <v>317.64999999999998</v>
      </c>
      <c r="AX32" s="76">
        <v>917.03</v>
      </c>
      <c r="AY32" s="76">
        <v>0</v>
      </c>
      <c r="AZ32" s="76">
        <v>300.45999999999998</v>
      </c>
      <c r="BA32" s="76">
        <v>192.9</v>
      </c>
      <c r="BB32" s="76">
        <v>154.97999999999999</v>
      </c>
      <c r="BC32" s="76">
        <v>104.55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0.01</v>
      </c>
      <c r="BJ32" s="76">
        <v>0</v>
      </c>
      <c r="BK32" s="76">
        <v>0.59</v>
      </c>
      <c r="BL32" s="76">
        <v>0</v>
      </c>
      <c r="BM32" s="76">
        <v>0.17</v>
      </c>
      <c r="BN32" s="76">
        <v>0.01</v>
      </c>
      <c r="BO32" s="76">
        <v>0.03</v>
      </c>
      <c r="BP32" s="76">
        <v>0</v>
      </c>
      <c r="BQ32" s="76">
        <v>0</v>
      </c>
      <c r="BR32" s="76">
        <v>0</v>
      </c>
      <c r="BS32" s="76">
        <v>1.45</v>
      </c>
      <c r="BT32" s="76">
        <v>0</v>
      </c>
      <c r="BU32" s="76">
        <v>0</v>
      </c>
      <c r="BV32" s="76">
        <v>2.83</v>
      </c>
      <c r="BW32" s="76">
        <v>0.02</v>
      </c>
      <c r="BX32" s="76">
        <v>0</v>
      </c>
      <c r="BY32" s="76">
        <v>0</v>
      </c>
      <c r="BZ32" s="76">
        <v>0</v>
      </c>
      <c r="CA32" s="76">
        <v>0</v>
      </c>
      <c r="CB32" s="76">
        <v>299.39</v>
      </c>
      <c r="CC32" s="72"/>
      <c r="CD32" s="72">
        <f>$I$32/$I$34*100</f>
        <v>21.315238095238094</v>
      </c>
      <c r="CE32" s="76">
        <v>0</v>
      </c>
      <c r="CF32" s="76"/>
      <c r="CG32" s="76">
        <v>25.88</v>
      </c>
      <c r="CH32" s="76">
        <v>15.68</v>
      </c>
      <c r="CI32" s="76">
        <v>20.78</v>
      </c>
      <c r="CJ32" s="76">
        <v>9203.0400000000009</v>
      </c>
      <c r="CK32" s="76">
        <v>4894.46</v>
      </c>
      <c r="CL32" s="76">
        <v>7048.75</v>
      </c>
      <c r="CM32" s="76">
        <v>79.95</v>
      </c>
      <c r="CN32" s="76">
        <v>58.71</v>
      </c>
      <c r="CO32" s="76">
        <v>69.33</v>
      </c>
      <c r="CP32" s="76">
        <v>6.75</v>
      </c>
      <c r="CQ32" s="76">
        <v>0.38</v>
      </c>
    </row>
    <row r="33" spans="1:95" s="22" customFormat="1" x14ac:dyDescent="0.25">
      <c r="A33" s="73"/>
      <c r="B33" s="74" t="s">
        <v>122</v>
      </c>
      <c r="C33" s="75"/>
      <c r="D33" s="75">
        <v>38.770000000000003</v>
      </c>
      <c r="E33" s="75">
        <v>23.24</v>
      </c>
      <c r="F33" s="75">
        <v>37.81</v>
      </c>
      <c r="G33" s="75">
        <v>18.579999999999998</v>
      </c>
      <c r="H33" s="75">
        <v>145.94999999999999</v>
      </c>
      <c r="I33" s="75">
        <v>1063.76</v>
      </c>
      <c r="J33" s="75">
        <v>9.6199999999999992</v>
      </c>
      <c r="K33" s="75">
        <v>9.7100000000000009</v>
      </c>
      <c r="L33" s="75">
        <v>0</v>
      </c>
      <c r="M33" s="75">
        <v>0</v>
      </c>
      <c r="N33" s="75">
        <v>46.21</v>
      </c>
      <c r="O33" s="75">
        <v>88.47</v>
      </c>
      <c r="P33" s="75">
        <v>11.28</v>
      </c>
      <c r="Q33" s="75">
        <v>0</v>
      </c>
      <c r="R33" s="75">
        <v>0</v>
      </c>
      <c r="S33" s="75">
        <v>2.5099999999999998</v>
      </c>
      <c r="T33" s="75">
        <v>9</v>
      </c>
      <c r="U33" s="75">
        <v>1104.44</v>
      </c>
      <c r="V33" s="75">
        <v>1268.55</v>
      </c>
      <c r="W33" s="75">
        <v>169.97</v>
      </c>
      <c r="X33" s="75">
        <v>130.36000000000001</v>
      </c>
      <c r="Y33" s="75">
        <v>518.95000000000005</v>
      </c>
      <c r="Z33" s="75">
        <v>7.64</v>
      </c>
      <c r="AA33" s="75">
        <v>177.51</v>
      </c>
      <c r="AB33" s="75">
        <v>741.88</v>
      </c>
      <c r="AC33" s="75">
        <v>456.12</v>
      </c>
      <c r="AD33" s="75">
        <v>9.2899999999999991</v>
      </c>
      <c r="AE33" s="75">
        <v>0.47</v>
      </c>
      <c r="AF33" s="75">
        <v>0.59</v>
      </c>
      <c r="AG33" s="75">
        <v>6.71</v>
      </c>
      <c r="AH33" s="75">
        <v>17.64</v>
      </c>
      <c r="AI33" s="75">
        <v>62.16</v>
      </c>
      <c r="AJ33" s="76">
        <v>0</v>
      </c>
      <c r="AK33" s="76">
        <v>1826.33</v>
      </c>
      <c r="AL33" s="76">
        <v>1509.53</v>
      </c>
      <c r="AM33" s="76">
        <v>2694.52</v>
      </c>
      <c r="AN33" s="76">
        <v>2220.9899999999998</v>
      </c>
      <c r="AO33" s="76">
        <v>841.77</v>
      </c>
      <c r="AP33" s="76">
        <v>1489.91</v>
      </c>
      <c r="AQ33" s="76">
        <v>540.74</v>
      </c>
      <c r="AR33" s="76">
        <v>1694.25</v>
      </c>
      <c r="AS33" s="76">
        <v>1862.5</v>
      </c>
      <c r="AT33" s="76">
        <v>2253.89</v>
      </c>
      <c r="AU33" s="76">
        <v>2915.52</v>
      </c>
      <c r="AV33" s="76">
        <v>849.14</v>
      </c>
      <c r="AW33" s="76">
        <v>1847.3</v>
      </c>
      <c r="AX33" s="76">
        <v>6363.11</v>
      </c>
      <c r="AY33" s="76">
        <v>100.95</v>
      </c>
      <c r="AZ33" s="76">
        <v>1833.11</v>
      </c>
      <c r="BA33" s="76">
        <v>1920.16</v>
      </c>
      <c r="BB33" s="76">
        <v>1217.71</v>
      </c>
      <c r="BC33" s="76">
        <v>672.53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0.01</v>
      </c>
      <c r="BJ33" s="76">
        <v>0</v>
      </c>
      <c r="BK33" s="76">
        <v>1.46</v>
      </c>
      <c r="BL33" s="76">
        <v>0</v>
      </c>
      <c r="BM33" s="76">
        <v>0.6</v>
      </c>
      <c r="BN33" s="76">
        <v>0.05</v>
      </c>
      <c r="BO33" s="76">
        <v>0.1</v>
      </c>
      <c r="BP33" s="76">
        <v>0</v>
      </c>
      <c r="BQ33" s="76">
        <v>0</v>
      </c>
      <c r="BR33" s="76">
        <v>0.02</v>
      </c>
      <c r="BS33" s="76">
        <v>4.22</v>
      </c>
      <c r="BT33" s="76">
        <v>0</v>
      </c>
      <c r="BU33" s="76">
        <v>0</v>
      </c>
      <c r="BV33" s="76">
        <v>9.93</v>
      </c>
      <c r="BW33" s="76">
        <v>0.06</v>
      </c>
      <c r="BX33" s="76">
        <v>0</v>
      </c>
      <c r="BY33" s="76">
        <v>0</v>
      </c>
      <c r="BZ33" s="76">
        <v>0</v>
      </c>
      <c r="CA33" s="76">
        <v>0</v>
      </c>
      <c r="CB33" s="76">
        <v>1213.24</v>
      </c>
      <c r="CC33" s="72"/>
      <c r="CD33" s="72"/>
      <c r="CE33" s="76">
        <v>301.16000000000003</v>
      </c>
      <c r="CF33" s="76"/>
      <c r="CG33" s="76">
        <v>199.67</v>
      </c>
      <c r="CH33" s="76">
        <v>117.63</v>
      </c>
      <c r="CI33" s="76">
        <v>158.65</v>
      </c>
      <c r="CJ33" s="76">
        <v>19483.16</v>
      </c>
      <c r="CK33" s="76">
        <v>9658</v>
      </c>
      <c r="CL33" s="76">
        <v>14570.58</v>
      </c>
      <c r="CM33" s="76">
        <v>236.43</v>
      </c>
      <c r="CN33" s="76">
        <v>165.16</v>
      </c>
      <c r="CO33" s="76">
        <v>202.38</v>
      </c>
      <c r="CP33" s="76">
        <v>22.09</v>
      </c>
      <c r="CQ33" s="76">
        <v>1.98</v>
      </c>
    </row>
    <row r="34" spans="1:95" ht="47.25" x14ac:dyDescent="0.25">
      <c r="A34" s="17"/>
      <c r="B34" s="18" t="s">
        <v>123</v>
      </c>
      <c r="C34" s="19"/>
      <c r="D34" s="19">
        <v>31.5</v>
      </c>
      <c r="E34" s="19">
        <v>0</v>
      </c>
      <c r="F34" s="19">
        <v>35.25</v>
      </c>
      <c r="G34" s="19">
        <v>0</v>
      </c>
      <c r="H34" s="19">
        <v>152.25</v>
      </c>
      <c r="I34" s="19">
        <v>1050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337.5</v>
      </c>
      <c r="AD34" s="19">
        <v>0</v>
      </c>
      <c r="AE34" s="19">
        <v>0.60000000000000009</v>
      </c>
      <c r="AF34" s="19">
        <v>0.67500000000000004</v>
      </c>
      <c r="AG34" s="19"/>
      <c r="AH34" s="19"/>
      <c r="AI34" s="19">
        <v>33.75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v>0</v>
      </c>
      <c r="CJ34" s="16"/>
      <c r="CK34" s="16"/>
      <c r="CL34" s="16">
        <v>0</v>
      </c>
      <c r="CM34" s="16"/>
      <c r="CN34" s="16"/>
      <c r="CO34" s="16">
        <v>0</v>
      </c>
      <c r="CP34" s="16"/>
      <c r="CQ34" s="16"/>
    </row>
    <row r="35" spans="1:95" x14ac:dyDescent="0.25">
      <c r="A35" s="17"/>
      <c r="B35" s="18" t="s">
        <v>124</v>
      </c>
      <c r="C35" s="19"/>
      <c r="D35" s="19">
        <f t="shared" ref="D35:I35" si="0">D33-D34</f>
        <v>7.2700000000000031</v>
      </c>
      <c r="E35" s="19">
        <f t="shared" si="0"/>
        <v>23.24</v>
      </c>
      <c r="F35" s="19">
        <f t="shared" si="0"/>
        <v>2.5600000000000023</v>
      </c>
      <c r="G35" s="19">
        <f t="shared" si="0"/>
        <v>18.579999999999998</v>
      </c>
      <c r="H35" s="19">
        <f t="shared" si="0"/>
        <v>-6.3000000000000114</v>
      </c>
      <c r="I35" s="19">
        <f t="shared" si="0"/>
        <v>13.759999999999991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f t="shared" ref="V35:AF35" si="1">V33-V34</f>
        <v>1268.55</v>
      </c>
      <c r="W35" s="19">
        <f t="shared" si="1"/>
        <v>169.97</v>
      </c>
      <c r="X35" s="19">
        <f t="shared" si="1"/>
        <v>130.36000000000001</v>
      </c>
      <c r="Y35" s="19">
        <f t="shared" si="1"/>
        <v>518.95000000000005</v>
      </c>
      <c r="Z35" s="19">
        <f t="shared" si="1"/>
        <v>7.64</v>
      </c>
      <c r="AA35" s="19">
        <f t="shared" si="1"/>
        <v>177.51</v>
      </c>
      <c r="AB35" s="19">
        <f t="shared" si="1"/>
        <v>741.88</v>
      </c>
      <c r="AC35" s="19">
        <f t="shared" si="1"/>
        <v>118.62</v>
      </c>
      <c r="AD35" s="19">
        <f t="shared" si="1"/>
        <v>9.2899999999999991</v>
      </c>
      <c r="AE35" s="19">
        <f t="shared" si="1"/>
        <v>-0.13000000000000012</v>
      </c>
      <c r="AF35" s="19">
        <f t="shared" si="1"/>
        <v>-8.5000000000000075E-2</v>
      </c>
      <c r="AG35" s="19"/>
      <c r="AH35" s="19"/>
      <c r="AI35" s="19">
        <f>AI33-AI34</f>
        <v>28.409999999999997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f>CI33-CI34</f>
        <v>158.65</v>
      </c>
      <c r="CJ35" s="16"/>
      <c r="CK35" s="16"/>
      <c r="CL35" s="16">
        <f>CL33-CL34</f>
        <v>14570.58</v>
      </c>
      <c r="CM35" s="16"/>
      <c r="CN35" s="16"/>
      <c r="CO35" s="16">
        <f>CO33-CO34</f>
        <v>202.38</v>
      </c>
      <c r="CP35" s="16"/>
      <c r="CQ35" s="16"/>
    </row>
    <row r="36" spans="1:95" ht="31.5" x14ac:dyDescent="0.25">
      <c r="A36" s="17"/>
      <c r="B36" s="18" t="s">
        <v>125</v>
      </c>
      <c r="C36" s="19"/>
      <c r="D36" s="19">
        <v>15</v>
      </c>
      <c r="E36" s="19"/>
      <c r="F36" s="19">
        <v>33</v>
      </c>
      <c r="G36" s="19"/>
      <c r="H36" s="19">
        <v>52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127</v>
      </c>
      <c r="B1" s="81" t="s">
        <v>128</v>
      </c>
      <c r="C1" s="82"/>
      <c r="D1" s="83"/>
      <c r="E1" s="24" t="s">
        <v>129</v>
      </c>
      <c r="F1" s="25"/>
      <c r="I1" s="24" t="s">
        <v>130</v>
      </c>
      <c r="J1" s="26"/>
    </row>
    <row r="2" spans="1:10" ht="7.5" customHeight="1" thickBot="1" x14ac:dyDescent="0.3"/>
    <row r="3" spans="1:10" ht="15.75" thickBot="1" x14ac:dyDescent="0.3">
      <c r="A3" s="27" t="s">
        <v>131</v>
      </c>
      <c r="B3" s="28" t="s">
        <v>132</v>
      </c>
      <c r="C3" s="28" t="s">
        <v>133</v>
      </c>
      <c r="D3" s="28" t="s">
        <v>134</v>
      </c>
      <c r="E3" s="28" t="s">
        <v>135</v>
      </c>
      <c r="F3" s="28" t="s">
        <v>136</v>
      </c>
      <c r="G3" s="28" t="s">
        <v>137</v>
      </c>
      <c r="H3" s="28" t="s">
        <v>138</v>
      </c>
      <c r="I3" s="28" t="s">
        <v>139</v>
      </c>
      <c r="J3" s="29" t="s">
        <v>140</v>
      </c>
    </row>
    <row r="4" spans="1:10" ht="30" x14ac:dyDescent="0.25">
      <c r="A4" s="30" t="s">
        <v>101</v>
      </c>
      <c r="B4" s="31" t="s">
        <v>141</v>
      </c>
      <c r="C4" s="64" t="s">
        <v>157</v>
      </c>
      <c r="D4" s="33" t="s">
        <v>102</v>
      </c>
      <c r="E4" s="34">
        <v>130</v>
      </c>
      <c r="F4" s="35"/>
      <c r="G4" s="34">
        <v>173.721249</v>
      </c>
      <c r="H4" s="34">
        <v>11.64</v>
      </c>
      <c r="I4" s="34">
        <v>13.87</v>
      </c>
      <c r="J4" s="36">
        <v>0.62</v>
      </c>
    </row>
    <row r="5" spans="1:10" x14ac:dyDescent="0.25">
      <c r="A5" s="37"/>
      <c r="B5" s="38"/>
      <c r="C5" s="65" t="s">
        <v>128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142</v>
      </c>
      <c r="C6" s="65" t="s">
        <v>158</v>
      </c>
      <c r="D6" s="39" t="s">
        <v>104</v>
      </c>
      <c r="E6" s="40">
        <v>200</v>
      </c>
      <c r="F6" s="41"/>
      <c r="G6" s="40">
        <v>20.530314146341457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143</v>
      </c>
      <c r="C7" s="65" t="s">
        <v>159</v>
      </c>
      <c r="D7" s="39" t="s">
        <v>105</v>
      </c>
      <c r="E7" s="40">
        <v>20</v>
      </c>
      <c r="F7" s="41"/>
      <c r="G7" s="40">
        <v>60.401952209333338</v>
      </c>
      <c r="H7" s="40">
        <v>1.62</v>
      </c>
      <c r="I7" s="40">
        <v>1.1399999999999999</v>
      </c>
      <c r="J7" s="42">
        <v>10.99</v>
      </c>
    </row>
    <row r="8" spans="1:10" x14ac:dyDescent="0.25">
      <c r="A8" s="37"/>
      <c r="B8" s="43" t="s">
        <v>144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145</v>
      </c>
      <c r="B11" s="50" t="s">
        <v>144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110</v>
      </c>
      <c r="B14" s="51" t="s">
        <v>146</v>
      </c>
      <c r="C14" s="66" t="s">
        <v>160</v>
      </c>
      <c r="D14" s="53" t="s">
        <v>111</v>
      </c>
      <c r="E14" s="54">
        <v>30</v>
      </c>
      <c r="F14" s="55"/>
      <c r="G14" s="54">
        <v>39.192908328000001</v>
      </c>
      <c r="H14" s="54">
        <v>0.4</v>
      </c>
      <c r="I14" s="54">
        <v>1.79</v>
      </c>
      <c r="J14" s="56">
        <v>5.95</v>
      </c>
    </row>
    <row r="15" spans="1:10" x14ac:dyDescent="0.25">
      <c r="A15" s="37"/>
      <c r="B15" s="43" t="s">
        <v>147</v>
      </c>
      <c r="C15" s="65" t="s">
        <v>161</v>
      </c>
      <c r="D15" s="39" t="s">
        <v>112</v>
      </c>
      <c r="E15" s="40">
        <v>150</v>
      </c>
      <c r="F15" s="41"/>
      <c r="G15" s="40">
        <v>90.763354499999991</v>
      </c>
      <c r="H15" s="40">
        <v>2.02</v>
      </c>
      <c r="I15" s="40">
        <v>3.29</v>
      </c>
      <c r="J15" s="42">
        <v>13.71</v>
      </c>
    </row>
    <row r="16" spans="1:10" x14ac:dyDescent="0.25">
      <c r="A16" s="37"/>
      <c r="B16" s="43" t="s">
        <v>148</v>
      </c>
      <c r="C16" s="65" t="s">
        <v>162</v>
      </c>
      <c r="D16" s="39" t="s">
        <v>113</v>
      </c>
      <c r="E16" s="40">
        <v>160</v>
      </c>
      <c r="F16" s="41"/>
      <c r="G16" s="40">
        <v>231.69305333333332</v>
      </c>
      <c r="H16" s="40">
        <v>12.72</v>
      </c>
      <c r="I16" s="40">
        <v>11.36</v>
      </c>
      <c r="J16" s="42">
        <v>19.96</v>
      </c>
    </row>
    <row r="17" spans="1:10" x14ac:dyDescent="0.25">
      <c r="A17" s="37"/>
      <c r="B17" s="43" t="s">
        <v>149</v>
      </c>
      <c r="C17" s="65" t="s">
        <v>128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150</v>
      </c>
      <c r="C18" s="65" t="s">
        <v>128</v>
      </c>
      <c r="D18" s="39" t="s">
        <v>114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151</v>
      </c>
      <c r="C19" s="65" t="s">
        <v>163</v>
      </c>
      <c r="D19" s="39" t="s">
        <v>115</v>
      </c>
      <c r="E19" s="40">
        <v>150</v>
      </c>
      <c r="F19" s="41"/>
      <c r="G19" s="40">
        <v>35.472120000000004</v>
      </c>
      <c r="H19" s="40">
        <v>0.15</v>
      </c>
      <c r="I19" s="40">
        <v>0.06</v>
      </c>
      <c r="J19" s="42">
        <v>9.09</v>
      </c>
    </row>
    <row r="20" spans="1:10" x14ac:dyDescent="0.25">
      <c r="A20" s="37"/>
      <c r="B20" s="43" t="s">
        <v>152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30" x14ac:dyDescent="0.25">
      <c r="A23" s="30" t="s">
        <v>117</v>
      </c>
      <c r="B23" s="50" t="s">
        <v>153</v>
      </c>
      <c r="C23" s="64" t="s">
        <v>164</v>
      </c>
      <c r="D23" s="33" t="s">
        <v>118</v>
      </c>
      <c r="E23" s="34">
        <v>150</v>
      </c>
      <c r="F23" s="35"/>
      <c r="G23" s="34">
        <v>139.46332199999998</v>
      </c>
      <c r="H23" s="34">
        <v>3.25</v>
      </c>
      <c r="I23" s="34">
        <v>5.31</v>
      </c>
      <c r="J23" s="36">
        <v>20.21</v>
      </c>
    </row>
    <row r="24" spans="1:10" x14ac:dyDescent="0.25">
      <c r="A24" s="37"/>
      <c r="B24" s="62" t="s">
        <v>150</v>
      </c>
      <c r="C24" s="65" t="s">
        <v>128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165</v>
      </c>
      <c r="D25" s="58" t="s">
        <v>119</v>
      </c>
      <c r="E25" s="59">
        <v>150</v>
      </c>
      <c r="F25" s="60"/>
      <c r="G25" s="59">
        <v>14.414604000000001</v>
      </c>
      <c r="H25" s="59">
        <v>0.06</v>
      </c>
      <c r="I25" s="59">
        <v>0.01</v>
      </c>
      <c r="J25" s="61">
        <v>3.71</v>
      </c>
    </row>
    <row r="26" spans="1:10" ht="15.75" thickBot="1" x14ac:dyDescent="0.3">
      <c r="A26" s="44"/>
      <c r="B26" s="45"/>
      <c r="C26" s="68" t="s">
        <v>128</v>
      </c>
      <c r="D26" s="46" t="s">
        <v>120</v>
      </c>
      <c r="E26" s="47">
        <v>10</v>
      </c>
      <c r="F26" s="48"/>
      <c r="G26" s="47">
        <v>25.15</v>
      </c>
      <c r="H26" s="47">
        <v>0.04</v>
      </c>
      <c r="I26" s="47">
        <v>0</v>
      </c>
      <c r="J26" s="49">
        <v>6.6</v>
      </c>
    </row>
    <row r="27" spans="1:10" x14ac:dyDescent="0.25">
      <c r="A27" s="37" t="s">
        <v>154</v>
      </c>
      <c r="B27" s="31" t="s">
        <v>141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149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150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143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155</v>
      </c>
      <c r="B33" s="50" t="s">
        <v>156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153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150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144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45167.355497685188</v>
      </c>
    </row>
    <row r="2" spans="1:2" x14ac:dyDescent="0.2">
      <c r="A2" t="s">
        <v>80</v>
      </c>
      <c r="B2" s="13">
        <v>45176.452662037038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2023-10-12T05:33:38Z</cp:lastPrinted>
  <dcterms:created xsi:type="dcterms:W3CDTF">2002-09-22T07:35:02Z</dcterms:created>
  <dcterms:modified xsi:type="dcterms:W3CDTF">2023-10-12T05:33:39Z</dcterms:modified>
</cp:coreProperties>
</file>