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28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'28.08.2023'!$A$3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3" i="1" l="1"/>
  <c r="A22" i="1"/>
  <c r="A12" i="1"/>
  <c r="CC26" i="1"/>
  <c r="CC17" i="1"/>
  <c r="AA29" i="1"/>
  <c r="AF29" i="1"/>
  <c r="V29" i="1"/>
  <c r="CN29" i="1"/>
  <c r="CK29" i="1"/>
  <c r="CH29" i="1"/>
  <c r="AI29" i="1"/>
  <c r="AE29" i="1"/>
  <c r="AD29" i="1"/>
  <c r="AC29" i="1"/>
  <c r="AB29" i="1"/>
  <c r="Z29" i="1"/>
  <c r="Y29" i="1"/>
  <c r="X29" i="1"/>
  <c r="W29" i="1"/>
  <c r="I29" i="1"/>
  <c r="H29" i="1"/>
  <c r="G29" i="1"/>
  <c r="F29" i="1"/>
  <c r="E29" i="1"/>
  <c r="D29" i="1"/>
  <c r="A25" i="1"/>
  <c r="C25" i="1"/>
  <c r="A24" i="1"/>
  <c r="C24" i="1"/>
  <c r="C23" i="1"/>
  <c r="C22" i="1"/>
  <c r="A21" i="1"/>
  <c r="C21" i="1"/>
  <c r="A20" i="1"/>
  <c r="C20" i="1"/>
  <c r="A19" i="1"/>
  <c r="C19" i="1"/>
  <c r="A16" i="1"/>
  <c r="C16" i="1"/>
  <c r="A15" i="1"/>
  <c r="C15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<sst xmlns="http://schemas.openxmlformats.org/spreadsheetml/2006/main" count="192" uniqueCount="162">
  <si>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</si>
  <si>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</si>
  <si>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</si>
  <si>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</si>
  <si>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</si>
  <si>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</si>
  <si>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</si>
  <si>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</si>
  <si>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</si>
  <si>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</si>
  <si>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</si>
  <si>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</si>
  <si>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</si>
  <si>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</si>
  <si>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</si>
  <si>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</si>
  <si>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</si>
  <si>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</si>
  <si>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</si>
  <si>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</si>
  <si>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</si>
  <si>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</si>
  <si>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</si>
  <si>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</si>
  <si>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</si>
  <si>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</si>
  <si>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</si>
  <si>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</si>
  <si>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</si>
  <si>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</si>
  <si>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</si>
  <si>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</si>
  <si>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</si>
  <si>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</si>
  <si>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</si>
  <si>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</si>
  <si>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</si>
  <si>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</si>
  <si>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</si>
  <si>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</si>
  <si>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</si>
  <si>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</si>
  <si>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</si>
  <si>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</si>
  <si>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</si>
  <si>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</si>
  <si>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</si>
  <si>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</si>
  <si>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</si>
  <si>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</si>
  <si>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</si>
  <si>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</si>
  <si>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</si>
  <si>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</si>
  <si>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</si>
  <si>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</si>
  <si>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</si>
  <si>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</si>
  <si>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</si>
  <si>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</si>
  <si>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</si>
  <si>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</si>
  <si>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</si>
  <si>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</si>
  <si>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</si>
  <si>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</si>
  <si>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</si>
  <si>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</si>
  <si>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</si>
  <si>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</si>
  <si>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</si>
  <si>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</si>
  <si>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</si>
  <si>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</si>
  <si>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</si>
  <si>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</si>
  <si>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</si>
  <si>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</si>
  <si>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</si>
  <si>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</si>
  <si>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</si>
  <si>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</si>
  <si>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</si>
  <si>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</si>
  <si>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</si>
  <si>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</si>
  <si>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</si>
  <si>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</si>
  <si>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</si>
  <si>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</si>
  <si>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</si>
  <si>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</si>
  <si>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</si>
  <si>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</si>
  <si>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</si>
  <si>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</si>
  <si>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</si>
  <si>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</si>
  <si>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</si>
  <si>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</si>
  <si>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</si>
  <si>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Каша рисовая вязкая с маслом растиетельным (вариант 2)</t>
  </si>
  <si>
    <t>Хлеб пшеничный</t>
  </si>
  <si>
    <t>Яйцо отварное</t>
  </si>
  <si>
    <t>Чай с лимоном (вариант 2)</t>
  </si>
  <si>
    <t>Яблоки</t>
  </si>
  <si>
    <t>Булочка ванильная</t>
  </si>
  <si>
    <t>Итого за 'Завтрак'</t>
  </si>
  <si>
    <t>Обед</t>
  </si>
  <si>
    <t>Суп картофельный с бобовыми</t>
  </si>
  <si>
    <t>Макаронные изделия отварные</t>
  </si>
  <si>
    <t>Рыба, тушенная с овощами</t>
  </si>
  <si>
    <t>Хлеб ржаной</t>
  </si>
  <si>
    <t>Компот из вишни</t>
  </si>
  <si>
    <t>Салат из моркови с растительным маслом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</si>
  <si>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</si>
  <si>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</si>
  <si>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</si>
  <si>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</si>
  <si>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</si>
  <si>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28.08.2023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</si>
  <si>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</si>
  <si>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</si>
  <si>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</si>
  <si>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</si>
  <si>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</si>
  <si>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</si>
  <si>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</si>
  <si>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</si>
  <si>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</si>
  <si>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</si>
  <si>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</si>
  <si>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</si>
  <si>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</si>
  <si>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</si>
  <si>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</si>
  <si>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</si>
  <si>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</si>
  <si>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</si>
  <si>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</si>
  <si>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</si>
  <si>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</si>
  <si>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</si>
  <si>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</si>
  <si>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</si>
  <si>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</si>
  <si>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</si>
  <si>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</si>
  <si>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</si>
  <si>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</si>
  <si>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</si>
  <si>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</si>
  <si>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9/4</t>
  </si>
  <si>
    <t>1/6</t>
  </si>
  <si>
    <t>29/10</t>
  </si>
  <si>
    <t>13/12</t>
  </si>
  <si>
    <t>16/2</t>
  </si>
  <si>
    <t>46/3</t>
  </si>
  <si>
    <t>4/7</t>
  </si>
  <si>
    <t>7/10</t>
  </si>
  <si>
    <t>16/1</t>
  </si>
  <si>
    <t>МЕНЮ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</si>
</sst>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zoomScaleNormal="100" workbookViewId="0">
      <selection activeCell="A8" sqref="A8:CP30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7.85546875" style="14" customWidth="1"/>
    <col min="82" max="92" width="9.140625" style="1" hidden="1" customWidth="1"/>
    <col min="93" max="254" width="9.140625" style="1" customWidth="1"/>
    <col min="255" max="255" width="0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2"/>
    </row>
    <row r="2" spans="1:95" ht="15.75" customHeight="1" x14ac:dyDescent="0.25">
      <c r="A2" s="77" t="s">
        <v>161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</row>
    <row r="3" spans="1:95" s="5" customFormat="1" hidden="1" x14ac:dyDescent="0.25">
      <c r="A3" s="6"/>
      <c r="B3" s="6" t="str">
        <f>"28 августа 2023 г."</f>
        <v>28 августа 2023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</row>
    <row r="6" spans="1:95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</row>
    <row r="8" spans="1:95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/>
      <c r="CE8" s="76"/>
      <c r="CF8" s="76" t="s">
        <v>87</v>
      </c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</row>
    <row r="9" spans="1:95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</row>
    <row r="10" spans="1:95" x14ac:dyDescent="0.25">
      <c r="A10" s="17"/>
      <c r="B10" s="69" t="s">
        <v>100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70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</row>
    <row r="11" spans="1:95" s="21" customFormat="1" ht="63" x14ac:dyDescent="0.25">
      <c r="A11" s="17" t="str">
        <f>"9/4"</f>
        <v>9/4</v>
      </c>
      <c r="B11" s="18" t="s">
        <v>101</v>
      </c>
      <c r="C11" s="19" t="str">
        <f>"220"</f>
        <v>220</v>
      </c>
      <c r="D11" s="19">
        <v>3.32</v>
      </c>
      <c r="E11" s="19">
        <v>0</v>
      </c>
      <c r="F11" s="19">
        <v>5.86</v>
      </c>
      <c r="G11" s="19">
        <v>5.86</v>
      </c>
      <c r="H11" s="19">
        <v>35.229999999999997</v>
      </c>
      <c r="I11" s="19">
        <v>207.46144319999996</v>
      </c>
      <c r="J11" s="19">
        <v>0.83</v>
      </c>
      <c r="K11" s="19">
        <v>3.58</v>
      </c>
      <c r="L11" s="19">
        <v>0</v>
      </c>
      <c r="M11" s="19">
        <v>0</v>
      </c>
      <c r="N11" s="19">
        <v>0.33</v>
      </c>
      <c r="O11" s="19">
        <v>33.520000000000003</v>
      </c>
      <c r="P11" s="19">
        <v>1.38</v>
      </c>
      <c r="Q11" s="19">
        <v>0</v>
      </c>
      <c r="R11" s="19">
        <v>0</v>
      </c>
      <c r="S11" s="19">
        <v>0</v>
      </c>
      <c r="T11" s="19">
        <v>0.89</v>
      </c>
      <c r="U11" s="19">
        <v>216.53</v>
      </c>
      <c r="V11" s="19">
        <v>47.97</v>
      </c>
      <c r="W11" s="19">
        <v>5.72</v>
      </c>
      <c r="X11" s="19">
        <v>23.1</v>
      </c>
      <c r="Y11" s="19">
        <v>68</v>
      </c>
      <c r="Z11" s="19">
        <v>0.48</v>
      </c>
      <c r="AA11" s="19">
        <v>0</v>
      </c>
      <c r="AB11" s="19">
        <v>0</v>
      </c>
      <c r="AC11" s="19">
        <v>0</v>
      </c>
      <c r="AD11" s="19">
        <v>2.61</v>
      </c>
      <c r="AE11" s="19">
        <v>0.03</v>
      </c>
      <c r="AF11" s="19">
        <v>0.02</v>
      </c>
      <c r="AG11" s="19">
        <v>0.66</v>
      </c>
      <c r="AH11" s="19">
        <v>1.6</v>
      </c>
      <c r="AI11" s="19">
        <v>0</v>
      </c>
      <c r="AJ11" s="16">
        <v>0</v>
      </c>
      <c r="AK11" s="16">
        <v>199.21</v>
      </c>
      <c r="AL11" s="16">
        <v>156.53</v>
      </c>
      <c r="AM11" s="16">
        <v>294.08</v>
      </c>
      <c r="AN11" s="16">
        <v>123.32</v>
      </c>
      <c r="AO11" s="16">
        <v>75.89</v>
      </c>
      <c r="AP11" s="16">
        <v>113.84</v>
      </c>
      <c r="AQ11" s="16">
        <v>47.43</v>
      </c>
      <c r="AR11" s="16">
        <v>175.5</v>
      </c>
      <c r="AS11" s="16">
        <v>184.98</v>
      </c>
      <c r="AT11" s="16">
        <v>241.9</v>
      </c>
      <c r="AU11" s="16">
        <v>256.13</v>
      </c>
      <c r="AV11" s="16">
        <v>80.63</v>
      </c>
      <c r="AW11" s="16">
        <v>151.78</v>
      </c>
      <c r="AX11" s="16">
        <v>569.17999999999995</v>
      </c>
      <c r="AY11" s="16">
        <v>0</v>
      </c>
      <c r="AZ11" s="16">
        <v>156.53</v>
      </c>
      <c r="BA11" s="16">
        <v>156.53</v>
      </c>
      <c r="BB11" s="16">
        <v>137.55000000000001</v>
      </c>
      <c r="BC11" s="16">
        <v>64.98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0.42</v>
      </c>
      <c r="BL11" s="16">
        <v>0</v>
      </c>
      <c r="BM11" s="16">
        <v>0.24</v>
      </c>
      <c r="BN11" s="16">
        <v>0.02</v>
      </c>
      <c r="BO11" s="16">
        <v>0.04</v>
      </c>
      <c r="BP11" s="16">
        <v>0</v>
      </c>
      <c r="BQ11" s="16">
        <v>0</v>
      </c>
      <c r="BR11" s="16">
        <v>0</v>
      </c>
      <c r="BS11" s="16">
        <v>1.43</v>
      </c>
      <c r="BT11" s="16">
        <v>0</v>
      </c>
      <c r="BU11" s="16">
        <v>0</v>
      </c>
      <c r="BV11" s="16">
        <v>3.27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187.18</v>
      </c>
      <c r="CC11" s="20"/>
      <c r="CD11" s="16">
        <v>0</v>
      </c>
      <c r="CE11" s="16"/>
      <c r="CF11" s="16">
        <v>24.49</v>
      </c>
      <c r="CG11" s="16">
        <v>14.34</v>
      </c>
      <c r="CH11" s="16">
        <v>19.420000000000002</v>
      </c>
      <c r="CI11" s="16">
        <v>1928.07</v>
      </c>
      <c r="CJ11" s="16">
        <v>932.25</v>
      </c>
      <c r="CK11" s="16">
        <v>1430.16</v>
      </c>
      <c r="CL11" s="16">
        <v>40.39</v>
      </c>
      <c r="CM11" s="16">
        <v>22.31</v>
      </c>
      <c r="CN11" s="16">
        <v>31.35</v>
      </c>
      <c r="CO11" s="16">
        <v>0</v>
      </c>
      <c r="CP11" s="16">
        <v>0.55000000000000004</v>
      </c>
      <c r="CQ11" s="67"/>
    </row>
    <row r="12" spans="1:95" s="21" customFormat="1" x14ac:dyDescent="0.25">
      <c r="A12" s="17" t="str">
        <f>"8/15"</f>
        <v>8/15</v>
      </c>
      <c r="B12" s="18" t="s">
        <v>102</v>
      </c>
      <c r="C12" s="19" t="str">
        <f>"20"</f>
        <v>20</v>
      </c>
      <c r="D12" s="19">
        <v>0.44</v>
      </c>
      <c r="E12" s="19">
        <v>0</v>
      </c>
      <c r="F12" s="19">
        <v>0.04</v>
      </c>
      <c r="G12" s="19">
        <v>0.04</v>
      </c>
      <c r="H12" s="19">
        <v>3.13</v>
      </c>
      <c r="I12" s="19">
        <v>14.926733333333337</v>
      </c>
      <c r="J12" s="19">
        <v>0</v>
      </c>
      <c r="K12" s="19">
        <v>0</v>
      </c>
      <c r="L12" s="19">
        <v>0</v>
      </c>
      <c r="M12" s="19">
        <v>0</v>
      </c>
      <c r="N12" s="19">
        <v>7.0000000000000007E-2</v>
      </c>
      <c r="O12" s="19">
        <v>3.04</v>
      </c>
      <c r="P12" s="19">
        <v>0.01</v>
      </c>
      <c r="Q12" s="19">
        <v>0</v>
      </c>
      <c r="R12" s="19">
        <v>0</v>
      </c>
      <c r="S12" s="19">
        <v>0</v>
      </c>
      <c r="T12" s="19">
        <v>0.12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21.29</v>
      </c>
      <c r="AL12" s="16">
        <v>22.16</v>
      </c>
      <c r="AM12" s="16">
        <v>33.93</v>
      </c>
      <c r="AN12" s="16">
        <v>11.25</v>
      </c>
      <c r="AO12" s="16">
        <v>6.67</v>
      </c>
      <c r="AP12" s="16">
        <v>13.34</v>
      </c>
      <c r="AQ12" s="16">
        <v>5.05</v>
      </c>
      <c r="AR12" s="16">
        <v>24.13</v>
      </c>
      <c r="AS12" s="16">
        <v>14.96</v>
      </c>
      <c r="AT12" s="16">
        <v>20.88</v>
      </c>
      <c r="AU12" s="16">
        <v>17.23</v>
      </c>
      <c r="AV12" s="16">
        <v>9.0500000000000007</v>
      </c>
      <c r="AW12" s="16">
        <v>16.010000000000002</v>
      </c>
      <c r="AX12" s="16">
        <v>133.86000000000001</v>
      </c>
      <c r="AY12" s="16">
        <v>0</v>
      </c>
      <c r="AZ12" s="16">
        <v>43.62</v>
      </c>
      <c r="BA12" s="16">
        <v>18.97</v>
      </c>
      <c r="BB12" s="16">
        <v>12.59</v>
      </c>
      <c r="BC12" s="16">
        <v>9.98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0.01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0.02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2.61</v>
      </c>
      <c r="CC12" s="20"/>
      <c r="CD12" s="16">
        <v>0</v>
      </c>
      <c r="CE12" s="16"/>
      <c r="CF12" s="16">
        <v>0</v>
      </c>
      <c r="CG12" s="16">
        <v>0</v>
      </c>
      <c r="CH12" s="16">
        <v>0</v>
      </c>
      <c r="CI12" s="16">
        <v>3800</v>
      </c>
      <c r="CJ12" s="16">
        <v>1464</v>
      </c>
      <c r="CK12" s="16">
        <v>2632</v>
      </c>
      <c r="CL12" s="16">
        <v>30.4</v>
      </c>
      <c r="CM12" s="16">
        <v>30.4</v>
      </c>
      <c r="CN12" s="16">
        <v>30.4</v>
      </c>
      <c r="CO12" s="16">
        <v>0</v>
      </c>
      <c r="CP12" s="16">
        <v>0</v>
      </c>
      <c r="CQ12" s="67"/>
    </row>
    <row r="13" spans="1:95" s="21" customFormat="1" x14ac:dyDescent="0.25">
      <c r="A13" s="17" t="str">
        <f>"1/6"</f>
        <v>1/6</v>
      </c>
      <c r="B13" s="18" t="s">
        <v>103</v>
      </c>
      <c r="C13" s="19" t="str">
        <f>"60"</f>
        <v>60</v>
      </c>
      <c r="D13" s="19">
        <v>7.62</v>
      </c>
      <c r="E13" s="19">
        <v>7.62</v>
      </c>
      <c r="F13" s="19">
        <v>6.9</v>
      </c>
      <c r="G13" s="19">
        <v>0</v>
      </c>
      <c r="H13" s="19">
        <v>0.42</v>
      </c>
      <c r="I13" s="19">
        <v>94.176000000000002</v>
      </c>
      <c r="J13" s="19">
        <v>1.8</v>
      </c>
      <c r="K13" s="19">
        <v>0</v>
      </c>
      <c r="L13" s="19">
        <v>0</v>
      </c>
      <c r="M13" s="19">
        <v>0</v>
      </c>
      <c r="N13" s="19">
        <v>0.42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0.6</v>
      </c>
      <c r="U13" s="19">
        <v>80.400000000000006</v>
      </c>
      <c r="V13" s="19">
        <v>84</v>
      </c>
      <c r="W13" s="19">
        <v>33</v>
      </c>
      <c r="X13" s="19">
        <v>7.2</v>
      </c>
      <c r="Y13" s="19">
        <v>115.2</v>
      </c>
      <c r="Z13" s="19">
        <v>1.5</v>
      </c>
      <c r="AA13" s="19">
        <v>150</v>
      </c>
      <c r="AB13" s="19">
        <v>36</v>
      </c>
      <c r="AC13" s="19">
        <v>156</v>
      </c>
      <c r="AD13" s="19">
        <v>0.36</v>
      </c>
      <c r="AE13" s="19">
        <v>0.04</v>
      </c>
      <c r="AF13" s="19">
        <v>0.26</v>
      </c>
      <c r="AG13" s="19">
        <v>0.12</v>
      </c>
      <c r="AH13" s="19">
        <v>2.16</v>
      </c>
      <c r="AI13" s="19">
        <v>0</v>
      </c>
      <c r="AJ13" s="16">
        <v>0</v>
      </c>
      <c r="AK13" s="16">
        <v>463.2</v>
      </c>
      <c r="AL13" s="16">
        <v>358.2</v>
      </c>
      <c r="AM13" s="16">
        <v>648.6</v>
      </c>
      <c r="AN13" s="16">
        <v>541.79999999999995</v>
      </c>
      <c r="AO13" s="16">
        <v>254.4</v>
      </c>
      <c r="AP13" s="16">
        <v>366</v>
      </c>
      <c r="AQ13" s="16">
        <v>122.4</v>
      </c>
      <c r="AR13" s="16">
        <v>391.2</v>
      </c>
      <c r="AS13" s="16">
        <v>426</v>
      </c>
      <c r="AT13" s="16">
        <v>472.2</v>
      </c>
      <c r="AU13" s="16">
        <v>737.4</v>
      </c>
      <c r="AV13" s="16">
        <v>204</v>
      </c>
      <c r="AW13" s="16">
        <v>249.6</v>
      </c>
      <c r="AX13" s="16">
        <v>1063.8</v>
      </c>
      <c r="AY13" s="16">
        <v>8.4</v>
      </c>
      <c r="AZ13" s="16">
        <v>237.6</v>
      </c>
      <c r="BA13" s="16">
        <v>556.79999999999995</v>
      </c>
      <c r="BB13" s="16">
        <v>285.60000000000002</v>
      </c>
      <c r="BC13" s="16">
        <v>175.8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44.46</v>
      </c>
      <c r="CC13" s="20"/>
      <c r="CD13" s="16">
        <v>156</v>
      </c>
      <c r="CE13" s="16"/>
      <c r="CF13" s="16">
        <v>56.5</v>
      </c>
      <c r="CG13" s="16">
        <v>47.5</v>
      </c>
      <c r="CH13" s="16">
        <v>52</v>
      </c>
      <c r="CI13" s="16">
        <v>8100</v>
      </c>
      <c r="CJ13" s="16">
        <v>5175</v>
      </c>
      <c r="CK13" s="16">
        <v>6637.5</v>
      </c>
      <c r="CL13" s="16">
        <v>25</v>
      </c>
      <c r="CM13" s="16">
        <v>17.5</v>
      </c>
      <c r="CN13" s="16">
        <v>21.25</v>
      </c>
      <c r="CO13" s="16">
        <v>0</v>
      </c>
      <c r="CP13" s="16">
        <v>0</v>
      </c>
      <c r="CQ13" s="67"/>
    </row>
    <row r="14" spans="1:95" s="21" customFormat="1" ht="31.5" x14ac:dyDescent="0.25">
      <c r="A14" s="17" t="str">
        <f>"29/10"</f>
        <v>29/10</v>
      </c>
      <c r="B14" s="18" t="s">
        <v>104</v>
      </c>
      <c r="C14" s="19" t="str">
        <f>"200"</f>
        <v>200</v>
      </c>
      <c r="D14" s="19">
        <v>0.12</v>
      </c>
      <c r="E14" s="19">
        <v>0</v>
      </c>
      <c r="F14" s="19">
        <v>0.02</v>
      </c>
      <c r="G14" s="19">
        <v>0.02</v>
      </c>
      <c r="H14" s="19">
        <v>5.0599999999999996</v>
      </c>
      <c r="I14" s="19">
        <v>20.530314146341464</v>
      </c>
      <c r="J14" s="19">
        <v>0</v>
      </c>
      <c r="K14" s="19">
        <v>0</v>
      </c>
      <c r="L14" s="19">
        <v>0</v>
      </c>
      <c r="M14" s="19">
        <v>0</v>
      </c>
      <c r="N14" s="19">
        <v>4.93</v>
      </c>
      <c r="O14" s="19">
        <v>0</v>
      </c>
      <c r="P14" s="19">
        <v>0.13</v>
      </c>
      <c r="Q14" s="19">
        <v>0</v>
      </c>
      <c r="R14" s="19">
        <v>0</v>
      </c>
      <c r="S14" s="19">
        <v>0.28000000000000003</v>
      </c>
      <c r="T14" s="19">
        <v>0.05</v>
      </c>
      <c r="U14" s="19">
        <v>0.57999999999999996</v>
      </c>
      <c r="V14" s="19">
        <v>8.02</v>
      </c>
      <c r="W14" s="19">
        <v>2.0299999999999998</v>
      </c>
      <c r="X14" s="19">
        <v>0.56000000000000005</v>
      </c>
      <c r="Y14" s="19">
        <v>1</v>
      </c>
      <c r="Z14" s="19">
        <v>0.04</v>
      </c>
      <c r="AA14" s="19">
        <v>0</v>
      </c>
      <c r="AB14" s="19">
        <v>0.44</v>
      </c>
      <c r="AC14" s="19">
        <v>0.1</v>
      </c>
      <c r="AD14" s="19">
        <v>0.01</v>
      </c>
      <c r="AE14" s="19">
        <v>0</v>
      </c>
      <c r="AF14" s="19">
        <v>0</v>
      </c>
      <c r="AG14" s="19">
        <v>0</v>
      </c>
      <c r="AH14" s="19">
        <v>0.01</v>
      </c>
      <c r="AI14" s="19">
        <v>0.78</v>
      </c>
      <c r="AJ14" s="16">
        <v>0</v>
      </c>
      <c r="AK14" s="16">
        <v>0.67</v>
      </c>
      <c r="AL14" s="16">
        <v>0.76</v>
      </c>
      <c r="AM14" s="16">
        <v>0.62</v>
      </c>
      <c r="AN14" s="16">
        <v>1.1499999999999999</v>
      </c>
      <c r="AO14" s="16">
        <v>0.28999999999999998</v>
      </c>
      <c r="AP14" s="16">
        <v>1.2</v>
      </c>
      <c r="AQ14" s="16">
        <v>0</v>
      </c>
      <c r="AR14" s="16">
        <v>1.53</v>
      </c>
      <c r="AS14" s="16">
        <v>0</v>
      </c>
      <c r="AT14" s="16">
        <v>0</v>
      </c>
      <c r="AU14" s="16">
        <v>0</v>
      </c>
      <c r="AV14" s="16">
        <v>0.86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199.44</v>
      </c>
      <c r="CC14" s="20"/>
      <c r="CD14" s="16">
        <v>7.0000000000000007E-2</v>
      </c>
      <c r="CE14" s="16"/>
      <c r="CF14" s="16">
        <v>4.21</v>
      </c>
      <c r="CG14" s="16">
        <v>4.0599999999999996</v>
      </c>
      <c r="CH14" s="16">
        <v>4.13</v>
      </c>
      <c r="CI14" s="16">
        <v>454.11</v>
      </c>
      <c r="CJ14" s="16">
        <v>181.83</v>
      </c>
      <c r="CK14" s="16">
        <v>317.97000000000003</v>
      </c>
      <c r="CL14" s="16">
        <v>44.04</v>
      </c>
      <c r="CM14" s="16">
        <v>26.18</v>
      </c>
      <c r="CN14" s="16">
        <v>35.11</v>
      </c>
      <c r="CO14" s="16">
        <v>4.88</v>
      </c>
      <c r="CP14" s="16">
        <v>0</v>
      </c>
      <c r="CQ14" s="67"/>
    </row>
    <row r="15" spans="1:95" s="21" customFormat="1" x14ac:dyDescent="0.25">
      <c r="A15" s="17" t="str">
        <f>"-"</f>
        <v>-</v>
      </c>
      <c r="B15" s="18" t="s">
        <v>105</v>
      </c>
      <c r="C15" s="19" t="str">
        <f>"100"</f>
        <v>100</v>
      </c>
      <c r="D15" s="19">
        <v>0.4</v>
      </c>
      <c r="E15" s="19">
        <v>0</v>
      </c>
      <c r="F15" s="19">
        <v>0.4</v>
      </c>
      <c r="G15" s="19">
        <v>0.4</v>
      </c>
      <c r="H15" s="19">
        <v>11.6</v>
      </c>
      <c r="I15" s="19">
        <v>48.68</v>
      </c>
      <c r="J15" s="19">
        <v>0.1</v>
      </c>
      <c r="K15" s="19">
        <v>0</v>
      </c>
      <c r="L15" s="19">
        <v>0</v>
      </c>
      <c r="M15" s="19">
        <v>0</v>
      </c>
      <c r="N15" s="19">
        <v>9</v>
      </c>
      <c r="O15" s="19">
        <v>0.8</v>
      </c>
      <c r="P15" s="19">
        <v>1.8</v>
      </c>
      <c r="Q15" s="19">
        <v>0</v>
      </c>
      <c r="R15" s="19">
        <v>0</v>
      </c>
      <c r="S15" s="19">
        <v>0.8</v>
      </c>
      <c r="T15" s="19">
        <v>0.5</v>
      </c>
      <c r="U15" s="19">
        <v>26</v>
      </c>
      <c r="V15" s="19">
        <v>278</v>
      </c>
      <c r="W15" s="19">
        <v>16</v>
      </c>
      <c r="X15" s="19">
        <v>9</v>
      </c>
      <c r="Y15" s="19">
        <v>11</v>
      </c>
      <c r="Z15" s="19">
        <v>2.2000000000000002</v>
      </c>
      <c r="AA15" s="19">
        <v>0</v>
      </c>
      <c r="AB15" s="19">
        <v>30</v>
      </c>
      <c r="AC15" s="19">
        <v>5</v>
      </c>
      <c r="AD15" s="19">
        <v>0.2</v>
      </c>
      <c r="AE15" s="19">
        <v>0.03</v>
      </c>
      <c r="AF15" s="19">
        <v>0.02</v>
      </c>
      <c r="AG15" s="19">
        <v>0.3</v>
      </c>
      <c r="AH15" s="19">
        <v>0.4</v>
      </c>
      <c r="AI15" s="19">
        <v>10</v>
      </c>
      <c r="AJ15" s="16">
        <v>0</v>
      </c>
      <c r="AK15" s="16">
        <v>12</v>
      </c>
      <c r="AL15" s="16">
        <v>13</v>
      </c>
      <c r="AM15" s="16">
        <v>19</v>
      </c>
      <c r="AN15" s="16">
        <v>18</v>
      </c>
      <c r="AO15" s="16">
        <v>3</v>
      </c>
      <c r="AP15" s="16">
        <v>11</v>
      </c>
      <c r="AQ15" s="16">
        <v>3</v>
      </c>
      <c r="AR15" s="16">
        <v>9</v>
      </c>
      <c r="AS15" s="16">
        <v>17</v>
      </c>
      <c r="AT15" s="16">
        <v>10</v>
      </c>
      <c r="AU15" s="16">
        <v>78</v>
      </c>
      <c r="AV15" s="16">
        <v>7</v>
      </c>
      <c r="AW15" s="16">
        <v>14</v>
      </c>
      <c r="AX15" s="16">
        <v>42</v>
      </c>
      <c r="AY15" s="16">
        <v>0</v>
      </c>
      <c r="AZ15" s="16">
        <v>13</v>
      </c>
      <c r="BA15" s="16">
        <v>16</v>
      </c>
      <c r="BB15" s="16">
        <v>6</v>
      </c>
      <c r="BC15" s="16">
        <v>5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86.3</v>
      </c>
      <c r="CC15" s="20"/>
      <c r="CD15" s="16">
        <v>5</v>
      </c>
      <c r="CE15" s="16"/>
      <c r="CF15" s="16">
        <v>2</v>
      </c>
      <c r="CG15" s="16">
        <v>2</v>
      </c>
      <c r="CH15" s="16">
        <v>2</v>
      </c>
      <c r="CI15" s="16">
        <v>150</v>
      </c>
      <c r="CJ15" s="16">
        <v>150</v>
      </c>
      <c r="CK15" s="16">
        <v>150</v>
      </c>
      <c r="CL15" s="16">
        <v>46.8</v>
      </c>
      <c r="CM15" s="16">
        <v>46.8</v>
      </c>
      <c r="CN15" s="16">
        <v>46.8</v>
      </c>
      <c r="CO15" s="16">
        <v>0</v>
      </c>
      <c r="CP15" s="16">
        <v>0</v>
      </c>
      <c r="CQ15" s="67"/>
    </row>
    <row r="16" spans="1:95" s="16" customFormat="1" ht="31.5" x14ac:dyDescent="0.25">
      <c r="A16" s="17" t="str">
        <f>"13/12"</f>
        <v>13/12</v>
      </c>
      <c r="B16" s="18" t="s">
        <v>106</v>
      </c>
      <c r="C16" s="19" t="str">
        <f>"50"</f>
        <v>50</v>
      </c>
      <c r="D16" s="19">
        <v>3.89</v>
      </c>
      <c r="E16" s="19">
        <v>0.48</v>
      </c>
      <c r="F16" s="19">
        <v>4.5</v>
      </c>
      <c r="G16" s="19">
        <v>4.74</v>
      </c>
      <c r="H16" s="19">
        <v>27.56</v>
      </c>
      <c r="I16" s="19">
        <v>165.06282139999999</v>
      </c>
      <c r="J16" s="19">
        <v>0.7</v>
      </c>
      <c r="K16" s="19">
        <v>2.8</v>
      </c>
      <c r="L16" s="19">
        <v>0</v>
      </c>
      <c r="M16" s="19">
        <v>0</v>
      </c>
      <c r="N16" s="19">
        <v>5.59</v>
      </c>
      <c r="O16" s="19">
        <v>20.88</v>
      </c>
      <c r="P16" s="19">
        <v>1.08</v>
      </c>
      <c r="Q16" s="19">
        <v>0</v>
      </c>
      <c r="R16" s="19">
        <v>0</v>
      </c>
      <c r="S16" s="19">
        <v>0</v>
      </c>
      <c r="T16" s="19">
        <v>0.71</v>
      </c>
      <c r="U16" s="19">
        <v>198.99</v>
      </c>
      <c r="V16" s="19">
        <v>41.65</v>
      </c>
      <c r="W16" s="19">
        <v>8.67</v>
      </c>
      <c r="X16" s="19">
        <v>5.24</v>
      </c>
      <c r="Y16" s="19">
        <v>31.57</v>
      </c>
      <c r="Z16" s="19">
        <v>0.45</v>
      </c>
      <c r="AA16" s="19">
        <v>4.59</v>
      </c>
      <c r="AB16" s="19">
        <v>1.44</v>
      </c>
      <c r="AC16" s="19">
        <v>7.95</v>
      </c>
      <c r="AD16" s="19">
        <v>2.42</v>
      </c>
      <c r="AE16" s="19">
        <v>0.04</v>
      </c>
      <c r="AF16" s="19">
        <v>0.02</v>
      </c>
      <c r="AG16" s="19">
        <v>0.34</v>
      </c>
      <c r="AH16" s="19">
        <v>1.1599999999999999</v>
      </c>
      <c r="AI16" s="19">
        <v>0</v>
      </c>
      <c r="AJ16" s="16">
        <v>0</v>
      </c>
      <c r="AK16" s="16">
        <v>177.24</v>
      </c>
      <c r="AL16" s="16">
        <v>157.81</v>
      </c>
      <c r="AM16" s="16">
        <v>294.35000000000002</v>
      </c>
      <c r="AN16" s="16">
        <v>112.75</v>
      </c>
      <c r="AO16" s="16">
        <v>62.99</v>
      </c>
      <c r="AP16" s="16">
        <v>120.05</v>
      </c>
      <c r="AQ16" s="16">
        <v>38.6</v>
      </c>
      <c r="AR16" s="16">
        <v>181.02</v>
      </c>
      <c r="AS16" s="16">
        <v>130.29</v>
      </c>
      <c r="AT16" s="16">
        <v>154.37</v>
      </c>
      <c r="AU16" s="16">
        <v>151.63</v>
      </c>
      <c r="AV16" s="16">
        <v>76.510000000000005</v>
      </c>
      <c r="AW16" s="16">
        <v>127.57</v>
      </c>
      <c r="AX16" s="16">
        <v>1044.1300000000001</v>
      </c>
      <c r="AY16" s="16">
        <v>2.04</v>
      </c>
      <c r="AZ16" s="16">
        <v>323.39</v>
      </c>
      <c r="BA16" s="16">
        <v>189.18</v>
      </c>
      <c r="BB16" s="16">
        <v>96.14</v>
      </c>
      <c r="BC16" s="16">
        <v>73.2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0.27</v>
      </c>
      <c r="BL16" s="16">
        <v>0</v>
      </c>
      <c r="BM16" s="16">
        <v>0.16</v>
      </c>
      <c r="BN16" s="16">
        <v>0.01</v>
      </c>
      <c r="BO16" s="16">
        <v>0.03</v>
      </c>
      <c r="BP16" s="16">
        <v>0</v>
      </c>
      <c r="BQ16" s="16">
        <v>0</v>
      </c>
      <c r="BR16" s="16">
        <v>0</v>
      </c>
      <c r="BS16" s="16">
        <v>0.93</v>
      </c>
      <c r="BT16" s="16">
        <v>0</v>
      </c>
      <c r="BU16" s="16">
        <v>0</v>
      </c>
      <c r="BV16" s="16">
        <v>2.7</v>
      </c>
      <c r="BW16" s="16">
        <v>0.01</v>
      </c>
      <c r="BX16" s="16">
        <v>0</v>
      </c>
      <c r="BY16" s="16">
        <v>0</v>
      </c>
      <c r="BZ16" s="16">
        <v>0</v>
      </c>
      <c r="CA16" s="16">
        <v>0</v>
      </c>
      <c r="CB16" s="16">
        <v>22.33</v>
      </c>
      <c r="CC16" s="20"/>
      <c r="CD16" s="16">
        <v>4.83</v>
      </c>
      <c r="CF16" s="16">
        <v>106.62</v>
      </c>
      <c r="CG16" s="16">
        <v>56.05</v>
      </c>
      <c r="CH16" s="16">
        <v>81.33</v>
      </c>
      <c r="CI16" s="16">
        <v>4155.83</v>
      </c>
      <c r="CJ16" s="16">
        <v>1591.58</v>
      </c>
      <c r="CK16" s="16">
        <v>2873.7</v>
      </c>
      <c r="CL16" s="16">
        <v>22.29</v>
      </c>
      <c r="CM16" s="16">
        <v>13.68</v>
      </c>
      <c r="CN16" s="16">
        <v>19.68</v>
      </c>
      <c r="CO16" s="16">
        <v>5.8</v>
      </c>
      <c r="CP16" s="16">
        <v>0.5</v>
      </c>
      <c r="CQ16" s="68"/>
    </row>
    <row r="17" spans="1:95" s="22" customFormat="1" ht="31.5" x14ac:dyDescent="0.25">
      <c r="A17" s="71"/>
      <c r="B17" s="72" t="s">
        <v>107</v>
      </c>
      <c r="C17" s="73"/>
      <c r="D17" s="73">
        <v>15.79</v>
      </c>
      <c r="E17" s="73">
        <v>8.1</v>
      </c>
      <c r="F17" s="73">
        <v>17.72</v>
      </c>
      <c r="G17" s="73">
        <v>11.06</v>
      </c>
      <c r="H17" s="73">
        <v>83</v>
      </c>
      <c r="I17" s="73">
        <v>550.84</v>
      </c>
      <c r="J17" s="73">
        <v>3.43</v>
      </c>
      <c r="K17" s="73">
        <v>6.37</v>
      </c>
      <c r="L17" s="73">
        <v>0</v>
      </c>
      <c r="M17" s="73">
        <v>0</v>
      </c>
      <c r="N17" s="73">
        <v>20.350000000000001</v>
      </c>
      <c r="O17" s="73">
        <v>58.24</v>
      </c>
      <c r="P17" s="73">
        <v>4.4000000000000004</v>
      </c>
      <c r="Q17" s="73">
        <v>0</v>
      </c>
      <c r="R17" s="73">
        <v>0</v>
      </c>
      <c r="S17" s="73">
        <v>1.08</v>
      </c>
      <c r="T17" s="73">
        <v>2.87</v>
      </c>
      <c r="U17" s="73">
        <v>522.5</v>
      </c>
      <c r="V17" s="73">
        <v>459.63</v>
      </c>
      <c r="W17" s="73">
        <v>65.42</v>
      </c>
      <c r="X17" s="73">
        <v>45.11</v>
      </c>
      <c r="Y17" s="73">
        <v>226.77</v>
      </c>
      <c r="Z17" s="73">
        <v>4.68</v>
      </c>
      <c r="AA17" s="73">
        <v>154.59</v>
      </c>
      <c r="AB17" s="73">
        <v>67.88</v>
      </c>
      <c r="AC17" s="73">
        <v>169.05</v>
      </c>
      <c r="AD17" s="73">
        <v>5.61</v>
      </c>
      <c r="AE17" s="73">
        <v>0.15</v>
      </c>
      <c r="AF17" s="73">
        <v>0.32</v>
      </c>
      <c r="AG17" s="73">
        <v>1.42</v>
      </c>
      <c r="AH17" s="73">
        <v>5.33</v>
      </c>
      <c r="AI17" s="73">
        <v>10.78</v>
      </c>
      <c r="AJ17" s="74">
        <v>0</v>
      </c>
      <c r="AK17" s="74">
        <v>873.61</v>
      </c>
      <c r="AL17" s="74">
        <v>708.46</v>
      </c>
      <c r="AM17" s="74">
        <v>1290.58</v>
      </c>
      <c r="AN17" s="74">
        <v>808.28</v>
      </c>
      <c r="AO17" s="74">
        <v>403.24</v>
      </c>
      <c r="AP17" s="74">
        <v>625.41999999999996</v>
      </c>
      <c r="AQ17" s="74">
        <v>216.47</v>
      </c>
      <c r="AR17" s="74">
        <v>782.38</v>
      </c>
      <c r="AS17" s="74">
        <v>773.24</v>
      </c>
      <c r="AT17" s="74">
        <v>899.35</v>
      </c>
      <c r="AU17" s="74">
        <v>1240.3900000000001</v>
      </c>
      <c r="AV17" s="74">
        <v>378.05</v>
      </c>
      <c r="AW17" s="74">
        <v>558.96</v>
      </c>
      <c r="AX17" s="74">
        <v>2852.98</v>
      </c>
      <c r="AY17" s="74">
        <v>10.44</v>
      </c>
      <c r="AZ17" s="74">
        <v>774.13</v>
      </c>
      <c r="BA17" s="74">
        <v>937.47</v>
      </c>
      <c r="BB17" s="74">
        <v>537.88</v>
      </c>
      <c r="BC17" s="74">
        <v>328.96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0.7</v>
      </c>
      <c r="BL17" s="74">
        <v>0</v>
      </c>
      <c r="BM17" s="74">
        <v>0.4</v>
      </c>
      <c r="BN17" s="74">
        <v>0.03</v>
      </c>
      <c r="BO17" s="74">
        <v>0.06</v>
      </c>
      <c r="BP17" s="74">
        <v>0</v>
      </c>
      <c r="BQ17" s="74">
        <v>0</v>
      </c>
      <c r="BR17" s="74">
        <v>0</v>
      </c>
      <c r="BS17" s="74">
        <v>2.36</v>
      </c>
      <c r="BT17" s="74">
        <v>0</v>
      </c>
      <c r="BU17" s="74">
        <v>0</v>
      </c>
      <c r="BV17" s="74">
        <v>5.99</v>
      </c>
      <c r="BW17" s="74">
        <v>0.01</v>
      </c>
      <c r="BX17" s="74">
        <v>0</v>
      </c>
      <c r="BY17" s="74">
        <v>0</v>
      </c>
      <c r="BZ17" s="74">
        <v>0</v>
      </c>
      <c r="CA17" s="74">
        <v>0</v>
      </c>
      <c r="CB17" s="74">
        <v>542.32000000000005</v>
      </c>
      <c r="CC17" s="70">
        <f>$I$17/$I$27*100</f>
        <v>38.189923528636896</v>
      </c>
      <c r="CD17" s="74">
        <v>165.9</v>
      </c>
      <c r="CE17" s="74"/>
      <c r="CF17" s="74">
        <v>193.81</v>
      </c>
      <c r="CG17" s="74">
        <v>123.95</v>
      </c>
      <c r="CH17" s="74">
        <v>158.88</v>
      </c>
      <c r="CI17" s="74">
        <v>18588</v>
      </c>
      <c r="CJ17" s="74">
        <v>9494.65</v>
      </c>
      <c r="CK17" s="74">
        <v>14041.33</v>
      </c>
      <c r="CL17" s="74">
        <v>208.92</v>
      </c>
      <c r="CM17" s="74">
        <v>156.87</v>
      </c>
      <c r="CN17" s="74">
        <v>184.59</v>
      </c>
      <c r="CO17" s="74">
        <v>10.68</v>
      </c>
      <c r="CP17" s="74">
        <v>1.05</v>
      </c>
    </row>
    <row r="18" spans="1:95" x14ac:dyDescent="0.25">
      <c r="A18" s="17"/>
      <c r="B18" s="69" t="s">
        <v>108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5" s="21" customFormat="1" ht="31.5" x14ac:dyDescent="0.25">
      <c r="A19" s="17" t="str">
        <f>"16/2"</f>
        <v>16/2</v>
      </c>
      <c r="B19" s="18" t="s">
        <v>109</v>
      </c>
      <c r="C19" s="19" t="str">
        <f>"250"</f>
        <v>250</v>
      </c>
      <c r="D19" s="19">
        <v>5.54</v>
      </c>
      <c r="E19" s="19">
        <v>0</v>
      </c>
      <c r="F19" s="19">
        <v>5.56</v>
      </c>
      <c r="G19" s="19">
        <v>5.56</v>
      </c>
      <c r="H19" s="19">
        <v>24.31</v>
      </c>
      <c r="I19" s="19">
        <v>164.05552</v>
      </c>
      <c r="J19" s="19">
        <v>0.73</v>
      </c>
      <c r="K19" s="19">
        <v>3.25</v>
      </c>
      <c r="L19" s="19">
        <v>0</v>
      </c>
      <c r="M19" s="19">
        <v>0</v>
      </c>
      <c r="N19" s="19">
        <v>3.31</v>
      </c>
      <c r="O19" s="19">
        <v>17.47</v>
      </c>
      <c r="P19" s="19">
        <v>3.53</v>
      </c>
      <c r="Q19" s="19">
        <v>0</v>
      </c>
      <c r="R19" s="19">
        <v>0</v>
      </c>
      <c r="S19" s="19">
        <v>0.18</v>
      </c>
      <c r="T19" s="19">
        <v>1.97</v>
      </c>
      <c r="U19" s="19">
        <v>204.24</v>
      </c>
      <c r="V19" s="19">
        <v>566.41999999999996</v>
      </c>
      <c r="W19" s="19">
        <v>36.44</v>
      </c>
      <c r="X19" s="19">
        <v>39.93</v>
      </c>
      <c r="Y19" s="19">
        <v>107.14</v>
      </c>
      <c r="Z19" s="19">
        <v>2.04</v>
      </c>
      <c r="AA19" s="19">
        <v>0</v>
      </c>
      <c r="AB19" s="19">
        <v>1363.05</v>
      </c>
      <c r="AC19" s="19">
        <v>252.28</v>
      </c>
      <c r="AD19" s="19">
        <v>2.4700000000000002</v>
      </c>
      <c r="AE19" s="19">
        <v>0.21</v>
      </c>
      <c r="AF19" s="19">
        <v>0.08</v>
      </c>
      <c r="AG19" s="19">
        <v>1.19</v>
      </c>
      <c r="AH19" s="19">
        <v>2.61</v>
      </c>
      <c r="AI19" s="19">
        <v>5.65</v>
      </c>
      <c r="AJ19" s="16">
        <v>0</v>
      </c>
      <c r="AK19" s="16">
        <v>218.54</v>
      </c>
      <c r="AL19" s="16">
        <v>242.43</v>
      </c>
      <c r="AM19" s="16">
        <v>359.42</v>
      </c>
      <c r="AN19" s="16">
        <v>345.21</v>
      </c>
      <c r="AO19" s="16">
        <v>47.41</v>
      </c>
      <c r="AP19" s="16">
        <v>193.06</v>
      </c>
      <c r="AQ19" s="16">
        <v>64.19</v>
      </c>
      <c r="AR19" s="16">
        <v>226.87</v>
      </c>
      <c r="AS19" s="16">
        <v>219.77</v>
      </c>
      <c r="AT19" s="16">
        <v>419.77</v>
      </c>
      <c r="AU19" s="16">
        <v>495.91</v>
      </c>
      <c r="AV19" s="16">
        <v>100.47</v>
      </c>
      <c r="AW19" s="16">
        <v>214.87</v>
      </c>
      <c r="AX19" s="16">
        <v>785.46</v>
      </c>
      <c r="AY19" s="16">
        <v>0</v>
      </c>
      <c r="AZ19" s="16">
        <v>151.41</v>
      </c>
      <c r="BA19" s="16">
        <v>184.64</v>
      </c>
      <c r="BB19" s="16">
        <v>155.82</v>
      </c>
      <c r="BC19" s="16">
        <v>58.43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0.39</v>
      </c>
      <c r="BL19" s="16">
        <v>0</v>
      </c>
      <c r="BM19" s="16">
        <v>0.22</v>
      </c>
      <c r="BN19" s="16">
        <v>0.02</v>
      </c>
      <c r="BO19" s="16">
        <v>0.03</v>
      </c>
      <c r="BP19" s="16">
        <v>0</v>
      </c>
      <c r="BQ19" s="16">
        <v>0</v>
      </c>
      <c r="BR19" s="16">
        <v>0</v>
      </c>
      <c r="BS19" s="16">
        <v>1.33</v>
      </c>
      <c r="BT19" s="16">
        <v>0</v>
      </c>
      <c r="BU19" s="16">
        <v>0</v>
      </c>
      <c r="BV19" s="16">
        <v>3.13</v>
      </c>
      <c r="BW19" s="16">
        <v>0.02</v>
      </c>
      <c r="BX19" s="16">
        <v>0</v>
      </c>
      <c r="BY19" s="16">
        <v>0</v>
      </c>
      <c r="BZ19" s="16">
        <v>0</v>
      </c>
      <c r="CA19" s="16">
        <v>0</v>
      </c>
      <c r="CB19" s="16">
        <v>241.53</v>
      </c>
      <c r="CC19" s="20"/>
      <c r="CD19" s="16">
        <v>227.18</v>
      </c>
      <c r="CE19" s="16"/>
      <c r="CF19" s="16">
        <v>22.94</v>
      </c>
      <c r="CG19" s="16">
        <v>14.82</v>
      </c>
      <c r="CH19" s="16">
        <v>18.88</v>
      </c>
      <c r="CI19" s="16">
        <v>1191.93</v>
      </c>
      <c r="CJ19" s="16">
        <v>620.13</v>
      </c>
      <c r="CK19" s="16">
        <v>906.03</v>
      </c>
      <c r="CL19" s="16">
        <v>42.51</v>
      </c>
      <c r="CM19" s="16">
        <v>21.74</v>
      </c>
      <c r="CN19" s="16">
        <v>32.119999999999997</v>
      </c>
      <c r="CO19" s="16">
        <v>0</v>
      </c>
      <c r="CP19" s="16">
        <v>0.5</v>
      </c>
      <c r="CQ19" s="67"/>
    </row>
    <row r="20" spans="1:95" s="21" customFormat="1" ht="31.5" x14ac:dyDescent="0.25">
      <c r="A20" s="17" t="str">
        <f>"46/3"</f>
        <v>46/3</v>
      </c>
      <c r="B20" s="18" t="s">
        <v>110</v>
      </c>
      <c r="C20" s="19" t="str">
        <f>"150"</f>
        <v>150</v>
      </c>
      <c r="D20" s="19">
        <v>5.3</v>
      </c>
      <c r="E20" s="19">
        <v>0.03</v>
      </c>
      <c r="F20" s="19">
        <v>2.98</v>
      </c>
      <c r="G20" s="19">
        <v>0.66</v>
      </c>
      <c r="H20" s="19">
        <v>34.11</v>
      </c>
      <c r="I20" s="19">
        <v>183.94017449999998</v>
      </c>
      <c r="J20" s="19">
        <v>1.87</v>
      </c>
      <c r="K20" s="19">
        <v>0.08</v>
      </c>
      <c r="L20" s="19">
        <v>0</v>
      </c>
      <c r="M20" s="19">
        <v>0</v>
      </c>
      <c r="N20" s="19">
        <v>0.97</v>
      </c>
      <c r="O20" s="19">
        <v>31.42</v>
      </c>
      <c r="P20" s="19">
        <v>1.72</v>
      </c>
      <c r="Q20" s="19">
        <v>0</v>
      </c>
      <c r="R20" s="19">
        <v>0</v>
      </c>
      <c r="S20" s="19">
        <v>0</v>
      </c>
      <c r="T20" s="19">
        <v>0.68</v>
      </c>
      <c r="U20" s="19">
        <v>147.26</v>
      </c>
      <c r="V20" s="19">
        <v>56.22</v>
      </c>
      <c r="W20" s="19">
        <v>10.53</v>
      </c>
      <c r="X20" s="19">
        <v>7.17</v>
      </c>
      <c r="Y20" s="19">
        <v>39.83</v>
      </c>
      <c r="Z20" s="19">
        <v>0.73</v>
      </c>
      <c r="AA20" s="19">
        <v>9</v>
      </c>
      <c r="AB20" s="19">
        <v>9</v>
      </c>
      <c r="AC20" s="19">
        <v>16.88</v>
      </c>
      <c r="AD20" s="19">
        <v>0.8</v>
      </c>
      <c r="AE20" s="19">
        <v>0.06</v>
      </c>
      <c r="AF20" s="19">
        <v>0.02</v>
      </c>
      <c r="AG20" s="19">
        <v>0.49</v>
      </c>
      <c r="AH20" s="19">
        <v>1.49</v>
      </c>
      <c r="AI20" s="19">
        <v>0</v>
      </c>
      <c r="AJ20" s="16">
        <v>0</v>
      </c>
      <c r="AK20" s="16">
        <v>229.67</v>
      </c>
      <c r="AL20" s="16">
        <v>209.98</v>
      </c>
      <c r="AM20" s="16">
        <v>393.39</v>
      </c>
      <c r="AN20" s="16">
        <v>122.87</v>
      </c>
      <c r="AO20" s="16">
        <v>74.91</v>
      </c>
      <c r="AP20" s="16">
        <v>152.19</v>
      </c>
      <c r="AQ20" s="16">
        <v>49.94</v>
      </c>
      <c r="AR20" s="16">
        <v>244.06</v>
      </c>
      <c r="AS20" s="16">
        <v>161.38999999999999</v>
      </c>
      <c r="AT20" s="16">
        <v>194.59</v>
      </c>
      <c r="AU20" s="16">
        <v>166.92</v>
      </c>
      <c r="AV20" s="16">
        <v>98.07</v>
      </c>
      <c r="AW20" s="16">
        <v>170.55</v>
      </c>
      <c r="AX20" s="16">
        <v>1497.86</v>
      </c>
      <c r="AY20" s="16">
        <v>0</v>
      </c>
      <c r="AZ20" s="16">
        <v>471.98</v>
      </c>
      <c r="BA20" s="16">
        <v>244.48</v>
      </c>
      <c r="BB20" s="16">
        <v>122.77</v>
      </c>
      <c r="BC20" s="16">
        <v>97.19</v>
      </c>
      <c r="BD20" s="16">
        <v>0.09</v>
      </c>
      <c r="BE20" s="16">
        <v>0.04</v>
      </c>
      <c r="BF20" s="16">
        <v>0.02</v>
      </c>
      <c r="BG20" s="16">
        <v>0.05</v>
      </c>
      <c r="BH20" s="16">
        <v>0.06</v>
      </c>
      <c r="BI20" s="16">
        <v>0.26</v>
      </c>
      <c r="BJ20" s="16">
        <v>0</v>
      </c>
      <c r="BK20" s="16">
        <v>0.81</v>
      </c>
      <c r="BL20" s="16">
        <v>0</v>
      </c>
      <c r="BM20" s="16">
        <v>0.23</v>
      </c>
      <c r="BN20" s="16">
        <v>0</v>
      </c>
      <c r="BO20" s="16">
        <v>0</v>
      </c>
      <c r="BP20" s="16">
        <v>0</v>
      </c>
      <c r="BQ20" s="16">
        <v>0.05</v>
      </c>
      <c r="BR20" s="16">
        <v>0.08</v>
      </c>
      <c r="BS20" s="16">
        <v>0.6</v>
      </c>
      <c r="BT20" s="16">
        <v>0</v>
      </c>
      <c r="BU20" s="16">
        <v>0</v>
      </c>
      <c r="BV20" s="16">
        <v>0.24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7.57</v>
      </c>
      <c r="CC20" s="20"/>
      <c r="CD20" s="16">
        <v>10.5</v>
      </c>
      <c r="CE20" s="16"/>
      <c r="CF20" s="16">
        <v>21.22</v>
      </c>
      <c r="CG20" s="16">
        <v>11.07</v>
      </c>
      <c r="CH20" s="16">
        <v>16.149999999999999</v>
      </c>
      <c r="CI20" s="16">
        <v>493.11</v>
      </c>
      <c r="CJ20" s="16">
        <v>487.21</v>
      </c>
      <c r="CK20" s="16">
        <v>490.16</v>
      </c>
      <c r="CL20" s="16">
        <v>12.48</v>
      </c>
      <c r="CM20" s="16">
        <v>6.35</v>
      </c>
      <c r="CN20" s="16">
        <v>9.42</v>
      </c>
      <c r="CO20" s="16">
        <v>0</v>
      </c>
      <c r="CP20" s="16">
        <v>0.38</v>
      </c>
      <c r="CQ20" s="67"/>
    </row>
    <row r="21" spans="1:95" s="21" customFormat="1" ht="31.5" x14ac:dyDescent="0.25">
      <c r="A21" s="17" t="str">
        <f>"4/7"</f>
        <v>4/7</v>
      </c>
      <c r="B21" s="18" t="s">
        <v>111</v>
      </c>
      <c r="C21" s="19" t="str">
        <f>"120"</f>
        <v>120</v>
      </c>
      <c r="D21" s="19">
        <v>14.83</v>
      </c>
      <c r="E21" s="19">
        <v>15.17</v>
      </c>
      <c r="F21" s="19">
        <v>9.91</v>
      </c>
      <c r="G21" s="19">
        <v>6.46</v>
      </c>
      <c r="H21" s="19">
        <v>5.94</v>
      </c>
      <c r="I21" s="19">
        <v>169.51919800000002</v>
      </c>
      <c r="J21" s="19">
        <v>1.61</v>
      </c>
      <c r="K21" s="19">
        <v>4.16</v>
      </c>
      <c r="L21" s="19">
        <v>0</v>
      </c>
      <c r="M21" s="19">
        <v>0</v>
      </c>
      <c r="N21" s="19">
        <v>4.79</v>
      </c>
      <c r="O21" s="19">
        <v>7.0000000000000007E-2</v>
      </c>
      <c r="P21" s="19">
        <v>1.08</v>
      </c>
      <c r="Q21" s="19">
        <v>0</v>
      </c>
      <c r="R21" s="19">
        <v>0</v>
      </c>
      <c r="S21" s="19">
        <v>0.12</v>
      </c>
      <c r="T21" s="19">
        <v>1.84</v>
      </c>
      <c r="U21" s="19">
        <v>251.76</v>
      </c>
      <c r="V21" s="19">
        <v>293.48</v>
      </c>
      <c r="W21" s="19">
        <v>26.02</v>
      </c>
      <c r="X21" s="19">
        <v>30.53</v>
      </c>
      <c r="Y21" s="19">
        <v>151.19999999999999</v>
      </c>
      <c r="Z21" s="19">
        <v>0.69</v>
      </c>
      <c r="AA21" s="19">
        <v>13.32</v>
      </c>
      <c r="AB21" s="19">
        <v>2592</v>
      </c>
      <c r="AC21" s="19">
        <v>562.20000000000005</v>
      </c>
      <c r="AD21" s="19">
        <v>4.07</v>
      </c>
      <c r="AE21" s="19">
        <v>0.12</v>
      </c>
      <c r="AF21" s="19">
        <v>0.11</v>
      </c>
      <c r="AG21" s="19">
        <v>2.91</v>
      </c>
      <c r="AH21" s="19">
        <v>6.38</v>
      </c>
      <c r="AI21" s="19">
        <v>1.53</v>
      </c>
      <c r="AJ21" s="16">
        <v>0</v>
      </c>
      <c r="AK21" s="16">
        <v>865.81</v>
      </c>
      <c r="AL21" s="16">
        <v>660.67</v>
      </c>
      <c r="AM21" s="16">
        <v>1202.04</v>
      </c>
      <c r="AN21" s="16">
        <v>1411.98</v>
      </c>
      <c r="AO21" s="16">
        <v>381.39</v>
      </c>
      <c r="AP21" s="16">
        <v>794.15</v>
      </c>
      <c r="AQ21" s="16">
        <v>151.59</v>
      </c>
      <c r="AR21" s="16">
        <v>7.87</v>
      </c>
      <c r="AS21" s="16">
        <v>12.19</v>
      </c>
      <c r="AT21" s="16">
        <v>10.43</v>
      </c>
      <c r="AU21" s="16">
        <v>34.270000000000003</v>
      </c>
      <c r="AV21" s="16">
        <v>613.63</v>
      </c>
      <c r="AW21" s="16">
        <v>7.37</v>
      </c>
      <c r="AX21" s="16">
        <v>59.67</v>
      </c>
      <c r="AY21" s="16">
        <v>0</v>
      </c>
      <c r="AZ21" s="16">
        <v>7.62</v>
      </c>
      <c r="BA21" s="16">
        <v>8.3800000000000008</v>
      </c>
      <c r="BB21" s="16">
        <v>4.99</v>
      </c>
      <c r="BC21" s="16">
        <v>3.19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0.35</v>
      </c>
      <c r="BL21" s="16">
        <v>0</v>
      </c>
      <c r="BM21" s="16">
        <v>0.23</v>
      </c>
      <c r="BN21" s="16">
        <v>0.02</v>
      </c>
      <c r="BO21" s="16">
        <v>0.04</v>
      </c>
      <c r="BP21" s="16">
        <v>0</v>
      </c>
      <c r="BQ21" s="16">
        <v>0</v>
      </c>
      <c r="BR21" s="16">
        <v>0</v>
      </c>
      <c r="BS21" s="16">
        <v>1.34</v>
      </c>
      <c r="BT21" s="16">
        <v>0</v>
      </c>
      <c r="BU21" s="16">
        <v>0</v>
      </c>
      <c r="BV21" s="16">
        <v>3.79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114.38</v>
      </c>
      <c r="CC21" s="20"/>
      <c r="CD21" s="16">
        <v>445.32</v>
      </c>
      <c r="CE21" s="16"/>
      <c r="CF21" s="16">
        <v>222.71</v>
      </c>
      <c r="CG21" s="16">
        <v>45.39</v>
      </c>
      <c r="CH21" s="16">
        <v>134.05000000000001</v>
      </c>
      <c r="CI21" s="16">
        <v>2428.2800000000002</v>
      </c>
      <c r="CJ21" s="16">
        <v>753.26</v>
      </c>
      <c r="CK21" s="16">
        <v>1590.77</v>
      </c>
      <c r="CL21" s="16">
        <v>43.59</v>
      </c>
      <c r="CM21" s="16">
        <v>25.15</v>
      </c>
      <c r="CN21" s="16">
        <v>34.369999999999997</v>
      </c>
      <c r="CO21" s="16">
        <v>2</v>
      </c>
      <c r="CP21" s="16">
        <v>0.5</v>
      </c>
      <c r="CQ21" s="67"/>
    </row>
    <row r="22" spans="1:95" s="21" customFormat="1" x14ac:dyDescent="0.25">
      <c r="A22" s="17" t="str">
        <f>"8/15"</f>
        <v>8/15</v>
      </c>
      <c r="B22" s="18" t="s">
        <v>102</v>
      </c>
      <c r="C22" s="19" t="str">
        <f>"50"</f>
        <v>50</v>
      </c>
      <c r="D22" s="19">
        <v>3.31</v>
      </c>
      <c r="E22" s="19">
        <v>0</v>
      </c>
      <c r="F22" s="19">
        <v>0.33</v>
      </c>
      <c r="G22" s="19">
        <v>0.33</v>
      </c>
      <c r="H22" s="19">
        <v>23.45</v>
      </c>
      <c r="I22" s="19">
        <v>111.95049999999999</v>
      </c>
      <c r="J22" s="19">
        <v>0</v>
      </c>
      <c r="K22" s="19">
        <v>0</v>
      </c>
      <c r="L22" s="19">
        <v>0</v>
      </c>
      <c r="M22" s="19">
        <v>0</v>
      </c>
      <c r="N22" s="19">
        <v>0.55000000000000004</v>
      </c>
      <c r="O22" s="19">
        <v>22.8</v>
      </c>
      <c r="P22" s="19">
        <v>0.1</v>
      </c>
      <c r="Q22" s="19">
        <v>0</v>
      </c>
      <c r="R22" s="19">
        <v>0</v>
      </c>
      <c r="S22" s="19">
        <v>0</v>
      </c>
      <c r="T22" s="19">
        <v>0.9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6">
        <v>0</v>
      </c>
      <c r="AK22" s="16">
        <v>159.65</v>
      </c>
      <c r="AL22" s="16">
        <v>166.17</v>
      </c>
      <c r="AM22" s="16">
        <v>254.48</v>
      </c>
      <c r="AN22" s="16">
        <v>84.39</v>
      </c>
      <c r="AO22" s="16">
        <v>50.03</v>
      </c>
      <c r="AP22" s="16">
        <v>100.05</v>
      </c>
      <c r="AQ22" s="16">
        <v>37.85</v>
      </c>
      <c r="AR22" s="16">
        <v>180.96</v>
      </c>
      <c r="AS22" s="16">
        <v>112.23</v>
      </c>
      <c r="AT22" s="16">
        <v>156.6</v>
      </c>
      <c r="AU22" s="16">
        <v>129.19999999999999</v>
      </c>
      <c r="AV22" s="16">
        <v>67.86</v>
      </c>
      <c r="AW22" s="16">
        <v>120.06</v>
      </c>
      <c r="AX22" s="16">
        <v>1003.98</v>
      </c>
      <c r="AY22" s="16">
        <v>0</v>
      </c>
      <c r="AZ22" s="16">
        <v>327.12</v>
      </c>
      <c r="BA22" s="16">
        <v>142.25</v>
      </c>
      <c r="BB22" s="16">
        <v>94.4</v>
      </c>
      <c r="BC22" s="16">
        <v>74.819999999999993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0.04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0.03</v>
      </c>
      <c r="BT22" s="16">
        <v>0</v>
      </c>
      <c r="BU22" s="16">
        <v>0</v>
      </c>
      <c r="BV22" s="16">
        <v>0.14000000000000001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19.55</v>
      </c>
      <c r="CC22" s="20"/>
      <c r="CD22" s="16">
        <v>0</v>
      </c>
      <c r="CE22" s="16"/>
      <c r="CF22" s="16">
        <v>0</v>
      </c>
      <c r="CG22" s="16">
        <v>0</v>
      </c>
      <c r="CH22" s="16">
        <v>0</v>
      </c>
      <c r="CI22" s="16">
        <v>3800</v>
      </c>
      <c r="CJ22" s="16">
        <v>1464</v>
      </c>
      <c r="CK22" s="16">
        <v>2632</v>
      </c>
      <c r="CL22" s="16">
        <v>30.4</v>
      </c>
      <c r="CM22" s="16">
        <v>30.4</v>
      </c>
      <c r="CN22" s="16">
        <v>30.4</v>
      </c>
      <c r="CO22" s="16">
        <v>0</v>
      </c>
      <c r="CP22" s="16">
        <v>0</v>
      </c>
      <c r="CQ22" s="67"/>
    </row>
    <row r="23" spans="1:95" s="21" customFormat="1" x14ac:dyDescent="0.25">
      <c r="A23" s="17" t="str">
        <f>"8/16"</f>
        <v>8/16</v>
      </c>
      <c r="B23" s="18" t="s">
        <v>112</v>
      </c>
      <c r="C23" s="19" t="str">
        <f>"60"</f>
        <v>60</v>
      </c>
      <c r="D23" s="19">
        <v>3.96</v>
      </c>
      <c r="E23" s="19">
        <v>0</v>
      </c>
      <c r="F23" s="19">
        <v>0.72</v>
      </c>
      <c r="G23" s="19">
        <v>0.72</v>
      </c>
      <c r="H23" s="19">
        <v>25.02</v>
      </c>
      <c r="I23" s="19">
        <v>116.02799999999999</v>
      </c>
      <c r="J23" s="19">
        <v>0.12</v>
      </c>
      <c r="K23" s="19">
        <v>0</v>
      </c>
      <c r="L23" s="19">
        <v>0</v>
      </c>
      <c r="M23" s="19">
        <v>0</v>
      </c>
      <c r="N23" s="19">
        <v>0.72</v>
      </c>
      <c r="O23" s="19">
        <v>19.32</v>
      </c>
      <c r="P23" s="19">
        <v>4.9800000000000004</v>
      </c>
      <c r="Q23" s="19">
        <v>0</v>
      </c>
      <c r="R23" s="19">
        <v>0</v>
      </c>
      <c r="S23" s="19">
        <v>0.6</v>
      </c>
      <c r="T23" s="19">
        <v>1.5</v>
      </c>
      <c r="U23" s="19">
        <v>366</v>
      </c>
      <c r="V23" s="19">
        <v>147</v>
      </c>
      <c r="W23" s="19">
        <v>21</v>
      </c>
      <c r="X23" s="19">
        <v>28.2</v>
      </c>
      <c r="Y23" s="19">
        <v>94.8</v>
      </c>
      <c r="Z23" s="19">
        <v>2.34</v>
      </c>
      <c r="AA23" s="19">
        <v>0</v>
      </c>
      <c r="AB23" s="19">
        <v>3</v>
      </c>
      <c r="AC23" s="19">
        <v>0.6</v>
      </c>
      <c r="AD23" s="19">
        <v>0.84</v>
      </c>
      <c r="AE23" s="19">
        <v>0.11</v>
      </c>
      <c r="AF23" s="19">
        <v>0.05</v>
      </c>
      <c r="AG23" s="19">
        <v>0.42</v>
      </c>
      <c r="AH23" s="19">
        <v>1.2</v>
      </c>
      <c r="AI23" s="19">
        <v>0</v>
      </c>
      <c r="AJ23" s="16">
        <v>0</v>
      </c>
      <c r="AK23" s="16">
        <v>193.2</v>
      </c>
      <c r="AL23" s="16">
        <v>148.80000000000001</v>
      </c>
      <c r="AM23" s="16">
        <v>256.2</v>
      </c>
      <c r="AN23" s="16">
        <v>133.80000000000001</v>
      </c>
      <c r="AO23" s="16">
        <v>55.8</v>
      </c>
      <c r="AP23" s="16">
        <v>118.8</v>
      </c>
      <c r="AQ23" s="16">
        <v>48</v>
      </c>
      <c r="AR23" s="16">
        <v>222.6</v>
      </c>
      <c r="AS23" s="16">
        <v>178.2</v>
      </c>
      <c r="AT23" s="16">
        <v>174.6</v>
      </c>
      <c r="AU23" s="16">
        <v>278.39999999999998</v>
      </c>
      <c r="AV23" s="16">
        <v>74.400000000000006</v>
      </c>
      <c r="AW23" s="16">
        <v>186</v>
      </c>
      <c r="AX23" s="16">
        <v>935.4</v>
      </c>
      <c r="AY23" s="16">
        <v>0</v>
      </c>
      <c r="AZ23" s="16">
        <v>315.60000000000002</v>
      </c>
      <c r="BA23" s="16">
        <v>174.6</v>
      </c>
      <c r="BB23" s="16">
        <v>108</v>
      </c>
      <c r="BC23" s="16">
        <v>78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0.08</v>
      </c>
      <c r="BL23" s="16">
        <v>0</v>
      </c>
      <c r="BM23" s="16">
        <v>0.01</v>
      </c>
      <c r="BN23" s="16">
        <v>0.01</v>
      </c>
      <c r="BO23" s="16">
        <v>0</v>
      </c>
      <c r="BP23" s="16">
        <v>0</v>
      </c>
      <c r="BQ23" s="16">
        <v>0</v>
      </c>
      <c r="BR23" s="16">
        <v>0.01</v>
      </c>
      <c r="BS23" s="16">
        <v>7.0000000000000007E-2</v>
      </c>
      <c r="BT23" s="16">
        <v>0</v>
      </c>
      <c r="BU23" s="16">
        <v>0</v>
      </c>
      <c r="BV23" s="16">
        <v>0.28999999999999998</v>
      </c>
      <c r="BW23" s="16">
        <v>0.05</v>
      </c>
      <c r="BX23" s="16">
        <v>0</v>
      </c>
      <c r="BY23" s="16">
        <v>0</v>
      </c>
      <c r="BZ23" s="16">
        <v>0</v>
      </c>
      <c r="CA23" s="16">
        <v>0</v>
      </c>
      <c r="CB23" s="16">
        <v>28.2</v>
      </c>
      <c r="CC23" s="20"/>
      <c r="CD23" s="16">
        <v>0.5</v>
      </c>
      <c r="CE23" s="16"/>
      <c r="CF23" s="16">
        <v>20</v>
      </c>
      <c r="CG23" s="16">
        <v>20</v>
      </c>
      <c r="CH23" s="16">
        <v>20</v>
      </c>
      <c r="CI23" s="16">
        <v>3800</v>
      </c>
      <c r="CJ23" s="16">
        <v>1464</v>
      </c>
      <c r="CK23" s="16">
        <v>2632</v>
      </c>
      <c r="CL23" s="16">
        <v>38</v>
      </c>
      <c r="CM23" s="16">
        <v>31.6</v>
      </c>
      <c r="CN23" s="16">
        <v>34.799999999999997</v>
      </c>
      <c r="CO23" s="16">
        <v>0</v>
      </c>
      <c r="CP23" s="16">
        <v>0</v>
      </c>
      <c r="CQ23" s="67"/>
    </row>
    <row r="24" spans="1:95" s="21" customFormat="1" x14ac:dyDescent="0.25">
      <c r="A24" s="17" t="str">
        <f>"7/10"</f>
        <v>7/10</v>
      </c>
      <c r="B24" s="18" t="s">
        <v>113</v>
      </c>
      <c r="C24" s="19" t="str">
        <f>"200"</f>
        <v>200</v>
      </c>
      <c r="D24" s="19">
        <v>0.16</v>
      </c>
      <c r="E24" s="19">
        <v>0</v>
      </c>
      <c r="F24" s="19">
        <v>0.04</v>
      </c>
      <c r="G24" s="19">
        <v>0.04</v>
      </c>
      <c r="H24" s="19">
        <v>12.2</v>
      </c>
      <c r="I24" s="19">
        <v>47.687819999999995</v>
      </c>
      <c r="J24" s="19">
        <v>0</v>
      </c>
      <c r="K24" s="19">
        <v>0</v>
      </c>
      <c r="L24" s="19">
        <v>0</v>
      </c>
      <c r="M24" s="19">
        <v>0</v>
      </c>
      <c r="N24" s="19">
        <v>11.84</v>
      </c>
      <c r="O24" s="19">
        <v>0.02</v>
      </c>
      <c r="P24" s="19">
        <v>0.34</v>
      </c>
      <c r="Q24" s="19">
        <v>0</v>
      </c>
      <c r="R24" s="19">
        <v>0</v>
      </c>
      <c r="S24" s="19">
        <v>0.32</v>
      </c>
      <c r="T24" s="19">
        <v>0.13</v>
      </c>
      <c r="U24" s="19">
        <v>4.0599999999999996</v>
      </c>
      <c r="V24" s="19">
        <v>50.99</v>
      </c>
      <c r="W24" s="19">
        <v>7.47</v>
      </c>
      <c r="X24" s="19">
        <v>4.9400000000000004</v>
      </c>
      <c r="Y24" s="19">
        <v>5.58</v>
      </c>
      <c r="Z24" s="19">
        <v>0.13</v>
      </c>
      <c r="AA24" s="19">
        <v>0</v>
      </c>
      <c r="AB24" s="19">
        <v>18</v>
      </c>
      <c r="AC24" s="19">
        <v>3.4</v>
      </c>
      <c r="AD24" s="19">
        <v>0.06</v>
      </c>
      <c r="AE24" s="19">
        <v>0.01</v>
      </c>
      <c r="AF24" s="19">
        <v>0.01</v>
      </c>
      <c r="AG24" s="19">
        <v>7.0000000000000007E-2</v>
      </c>
      <c r="AH24" s="19">
        <v>0.1</v>
      </c>
      <c r="AI24" s="19">
        <v>1.2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226.89</v>
      </c>
      <c r="CC24" s="20"/>
      <c r="CD24" s="16">
        <v>3</v>
      </c>
      <c r="CE24" s="16"/>
      <c r="CF24" s="16">
        <v>4.79</v>
      </c>
      <c r="CG24" s="16">
        <v>4.79</v>
      </c>
      <c r="CH24" s="16">
        <v>4.79</v>
      </c>
      <c r="CI24" s="16">
        <v>545</v>
      </c>
      <c r="CJ24" s="16">
        <v>208.6</v>
      </c>
      <c r="CK24" s="16">
        <v>376.8</v>
      </c>
      <c r="CL24" s="16">
        <v>50.96</v>
      </c>
      <c r="CM24" s="16">
        <v>30.26</v>
      </c>
      <c r="CN24" s="16">
        <v>40.61</v>
      </c>
      <c r="CO24" s="16">
        <v>10</v>
      </c>
      <c r="CP24" s="16">
        <v>0</v>
      </c>
      <c r="CQ24" s="67"/>
    </row>
    <row r="25" spans="1:95" s="16" customFormat="1" ht="47.25" x14ac:dyDescent="0.25">
      <c r="A25" s="17" t="str">
        <f>"16/1"</f>
        <v>16/1</v>
      </c>
      <c r="B25" s="18" t="s">
        <v>114</v>
      </c>
      <c r="C25" s="19" t="str">
        <f>"100"</f>
        <v>100</v>
      </c>
      <c r="D25" s="19">
        <v>1.17</v>
      </c>
      <c r="E25" s="19">
        <v>0</v>
      </c>
      <c r="F25" s="19">
        <v>5.96</v>
      </c>
      <c r="G25" s="19">
        <v>5.96</v>
      </c>
      <c r="H25" s="19">
        <v>11.32</v>
      </c>
      <c r="I25" s="19">
        <v>98.34966399999999</v>
      </c>
      <c r="J25" s="19">
        <v>0.75</v>
      </c>
      <c r="K25" s="19">
        <v>3.9</v>
      </c>
      <c r="L25" s="19">
        <v>0</v>
      </c>
      <c r="M25" s="19">
        <v>0</v>
      </c>
      <c r="N25" s="19">
        <v>8.9700000000000006</v>
      </c>
      <c r="O25" s="19">
        <v>0.18</v>
      </c>
      <c r="P25" s="19">
        <v>2.16</v>
      </c>
      <c r="Q25" s="19">
        <v>0</v>
      </c>
      <c r="R25" s="19">
        <v>0</v>
      </c>
      <c r="S25" s="19">
        <v>0.27</v>
      </c>
      <c r="T25" s="19">
        <v>0.9</v>
      </c>
      <c r="U25" s="19">
        <v>18.96</v>
      </c>
      <c r="V25" s="19">
        <v>180.41</v>
      </c>
      <c r="W25" s="19">
        <v>24.43</v>
      </c>
      <c r="X25" s="19">
        <v>34.26</v>
      </c>
      <c r="Y25" s="19">
        <v>49.71</v>
      </c>
      <c r="Z25" s="19">
        <v>0.64</v>
      </c>
      <c r="AA25" s="19">
        <v>0</v>
      </c>
      <c r="AB25" s="19">
        <v>10819.2</v>
      </c>
      <c r="AC25" s="19">
        <v>1840</v>
      </c>
      <c r="AD25" s="19">
        <v>3.01</v>
      </c>
      <c r="AE25" s="19">
        <v>0.05</v>
      </c>
      <c r="AF25" s="19">
        <v>0.06</v>
      </c>
      <c r="AG25" s="19">
        <v>0.9</v>
      </c>
      <c r="AH25" s="19">
        <v>1.01</v>
      </c>
      <c r="AI25" s="19">
        <v>4.51</v>
      </c>
      <c r="AJ25" s="16">
        <v>0</v>
      </c>
      <c r="AK25" s="16">
        <v>38.770000000000003</v>
      </c>
      <c r="AL25" s="16">
        <v>31.56</v>
      </c>
      <c r="AM25" s="16">
        <v>39.67</v>
      </c>
      <c r="AN25" s="16">
        <v>34.26</v>
      </c>
      <c r="AO25" s="16">
        <v>8.11</v>
      </c>
      <c r="AP25" s="16">
        <v>28.85</v>
      </c>
      <c r="AQ25" s="16">
        <v>7.21</v>
      </c>
      <c r="AR25" s="16">
        <v>27.95</v>
      </c>
      <c r="AS25" s="16">
        <v>43.28</v>
      </c>
      <c r="AT25" s="16">
        <v>36.97</v>
      </c>
      <c r="AU25" s="16">
        <v>121.72</v>
      </c>
      <c r="AV25" s="16">
        <v>12.62</v>
      </c>
      <c r="AW25" s="16">
        <v>26.15</v>
      </c>
      <c r="AX25" s="16">
        <v>211.88</v>
      </c>
      <c r="AY25" s="16">
        <v>0</v>
      </c>
      <c r="AZ25" s="16">
        <v>27.05</v>
      </c>
      <c r="BA25" s="16">
        <v>29.75</v>
      </c>
      <c r="BB25" s="16">
        <v>16.23</v>
      </c>
      <c r="BC25" s="16">
        <v>10.82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0.36</v>
      </c>
      <c r="BL25" s="16">
        <v>0</v>
      </c>
      <c r="BM25" s="16">
        <v>0.24</v>
      </c>
      <c r="BN25" s="16">
        <v>0.02</v>
      </c>
      <c r="BO25" s="16">
        <v>0.04</v>
      </c>
      <c r="BP25" s="16">
        <v>0</v>
      </c>
      <c r="BQ25" s="16">
        <v>0</v>
      </c>
      <c r="BR25" s="16">
        <v>0</v>
      </c>
      <c r="BS25" s="16">
        <v>1.39</v>
      </c>
      <c r="BT25" s="16">
        <v>0</v>
      </c>
      <c r="BU25" s="16">
        <v>0</v>
      </c>
      <c r="BV25" s="16">
        <v>3.47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80.97</v>
      </c>
      <c r="CC25" s="20"/>
      <c r="CD25" s="16">
        <v>1803.2</v>
      </c>
      <c r="CF25" s="16">
        <v>4.9000000000000004</v>
      </c>
      <c r="CG25" s="16">
        <v>4.72</v>
      </c>
      <c r="CH25" s="16">
        <v>4.8099999999999996</v>
      </c>
      <c r="CI25" s="16">
        <v>819.5</v>
      </c>
      <c r="CJ25" s="16">
        <v>194.92</v>
      </c>
      <c r="CK25" s="16">
        <v>507.21</v>
      </c>
      <c r="CL25" s="16">
        <v>4.3099999999999996</v>
      </c>
      <c r="CM25" s="16">
        <v>2.52</v>
      </c>
      <c r="CN25" s="16">
        <v>3.41</v>
      </c>
      <c r="CO25" s="16">
        <v>3</v>
      </c>
      <c r="CP25" s="16">
        <v>0</v>
      </c>
      <c r="CQ25" s="68"/>
    </row>
    <row r="26" spans="1:95" s="22" customFormat="1" x14ac:dyDescent="0.25">
      <c r="A26" s="71"/>
      <c r="B26" s="72" t="s">
        <v>115</v>
      </c>
      <c r="C26" s="73"/>
      <c r="D26" s="73">
        <v>34.26</v>
      </c>
      <c r="E26" s="73">
        <v>15.2</v>
      </c>
      <c r="F26" s="73">
        <v>25.51</v>
      </c>
      <c r="G26" s="73">
        <v>19.739999999999998</v>
      </c>
      <c r="H26" s="73">
        <v>136.35</v>
      </c>
      <c r="I26" s="73">
        <v>891.53</v>
      </c>
      <c r="J26" s="73">
        <v>5.08</v>
      </c>
      <c r="K26" s="73">
        <v>11.39</v>
      </c>
      <c r="L26" s="73">
        <v>0</v>
      </c>
      <c r="M26" s="73">
        <v>0</v>
      </c>
      <c r="N26" s="73">
        <v>31.16</v>
      </c>
      <c r="O26" s="73">
        <v>91.27</v>
      </c>
      <c r="P26" s="73">
        <v>13.91</v>
      </c>
      <c r="Q26" s="73">
        <v>0</v>
      </c>
      <c r="R26" s="73">
        <v>0</v>
      </c>
      <c r="S26" s="73">
        <v>1.49</v>
      </c>
      <c r="T26" s="73">
        <v>7.93</v>
      </c>
      <c r="U26" s="73">
        <v>992.27</v>
      </c>
      <c r="V26" s="73">
        <v>1294.52</v>
      </c>
      <c r="W26" s="73">
        <v>125.89</v>
      </c>
      <c r="X26" s="73">
        <v>145.03</v>
      </c>
      <c r="Y26" s="73">
        <v>448.25</v>
      </c>
      <c r="Z26" s="73">
        <v>6.57</v>
      </c>
      <c r="AA26" s="73">
        <v>22.32</v>
      </c>
      <c r="AB26" s="73">
        <v>14804.25</v>
      </c>
      <c r="AC26" s="73">
        <v>2675.35</v>
      </c>
      <c r="AD26" s="73">
        <v>11.25</v>
      </c>
      <c r="AE26" s="73">
        <v>0.56999999999999995</v>
      </c>
      <c r="AF26" s="73">
        <v>0.33</v>
      </c>
      <c r="AG26" s="73">
        <v>5.98</v>
      </c>
      <c r="AH26" s="73">
        <v>12.79</v>
      </c>
      <c r="AI26" s="73">
        <v>12.88</v>
      </c>
      <c r="AJ26" s="74">
        <v>0</v>
      </c>
      <c r="AK26" s="74">
        <v>1705.64</v>
      </c>
      <c r="AL26" s="74">
        <v>1459.61</v>
      </c>
      <c r="AM26" s="74">
        <v>2505.1999999999998</v>
      </c>
      <c r="AN26" s="74">
        <v>2132.52</v>
      </c>
      <c r="AO26" s="74">
        <v>617.64</v>
      </c>
      <c r="AP26" s="74">
        <v>1387.11</v>
      </c>
      <c r="AQ26" s="74">
        <v>358.77</v>
      </c>
      <c r="AR26" s="74">
        <v>910.31</v>
      </c>
      <c r="AS26" s="74">
        <v>727.05</v>
      </c>
      <c r="AT26" s="74">
        <v>992.97</v>
      </c>
      <c r="AU26" s="74">
        <v>1226.42</v>
      </c>
      <c r="AV26" s="74">
        <v>967.05</v>
      </c>
      <c r="AW26" s="74">
        <v>725</v>
      </c>
      <c r="AX26" s="74">
        <v>4494.25</v>
      </c>
      <c r="AY26" s="74">
        <v>0</v>
      </c>
      <c r="AZ26" s="74">
        <v>1300.79</v>
      </c>
      <c r="BA26" s="74">
        <v>784.09</v>
      </c>
      <c r="BB26" s="74">
        <v>502.21</v>
      </c>
      <c r="BC26" s="74">
        <v>322.45</v>
      </c>
      <c r="BD26" s="74">
        <v>0.09</v>
      </c>
      <c r="BE26" s="74">
        <v>0.04</v>
      </c>
      <c r="BF26" s="74">
        <v>0.02</v>
      </c>
      <c r="BG26" s="74">
        <v>0.05</v>
      </c>
      <c r="BH26" s="74">
        <v>0.06</v>
      </c>
      <c r="BI26" s="74">
        <v>0.26</v>
      </c>
      <c r="BJ26" s="74">
        <v>0</v>
      </c>
      <c r="BK26" s="74">
        <v>2.04</v>
      </c>
      <c r="BL26" s="74">
        <v>0</v>
      </c>
      <c r="BM26" s="74">
        <v>0.93</v>
      </c>
      <c r="BN26" s="74">
        <v>0.06</v>
      </c>
      <c r="BO26" s="74">
        <v>0.11</v>
      </c>
      <c r="BP26" s="74">
        <v>0</v>
      </c>
      <c r="BQ26" s="74">
        <v>0.05</v>
      </c>
      <c r="BR26" s="74">
        <v>0.09</v>
      </c>
      <c r="BS26" s="74">
        <v>4.76</v>
      </c>
      <c r="BT26" s="74">
        <v>0</v>
      </c>
      <c r="BU26" s="74">
        <v>0</v>
      </c>
      <c r="BV26" s="74">
        <v>11.05</v>
      </c>
      <c r="BW26" s="74">
        <v>0.09</v>
      </c>
      <c r="BX26" s="74">
        <v>0</v>
      </c>
      <c r="BY26" s="74">
        <v>0</v>
      </c>
      <c r="BZ26" s="74">
        <v>0</v>
      </c>
      <c r="CA26" s="74">
        <v>0</v>
      </c>
      <c r="CB26" s="74">
        <v>719.09</v>
      </c>
      <c r="CC26" s="70">
        <f>$I$26/$I$27*100</f>
        <v>61.810076471363104</v>
      </c>
      <c r="CD26" s="74">
        <v>2489.6999999999998</v>
      </c>
      <c r="CE26" s="74"/>
      <c r="CF26" s="74">
        <v>296.55</v>
      </c>
      <c r="CG26" s="74">
        <v>100.78</v>
      </c>
      <c r="CH26" s="74">
        <v>198.66</v>
      </c>
      <c r="CI26" s="74">
        <v>13077.81</v>
      </c>
      <c r="CJ26" s="74">
        <v>5192.1099999999997</v>
      </c>
      <c r="CK26" s="74">
        <v>9134.9599999999991</v>
      </c>
      <c r="CL26" s="74">
        <v>222.25</v>
      </c>
      <c r="CM26" s="74">
        <v>148.01</v>
      </c>
      <c r="CN26" s="74">
        <v>185.13</v>
      </c>
      <c r="CO26" s="74">
        <v>15</v>
      </c>
      <c r="CP26" s="74">
        <v>1.38</v>
      </c>
    </row>
    <row r="27" spans="1:95" s="22" customFormat="1" x14ac:dyDescent="0.25">
      <c r="A27" s="71"/>
      <c r="B27" s="72" t="s">
        <v>116</v>
      </c>
      <c r="C27" s="73"/>
      <c r="D27" s="73">
        <v>50.05</v>
      </c>
      <c r="E27" s="73">
        <v>23.3</v>
      </c>
      <c r="F27" s="73">
        <v>43.23</v>
      </c>
      <c r="G27" s="73">
        <v>30.8</v>
      </c>
      <c r="H27" s="73">
        <v>219.34</v>
      </c>
      <c r="I27" s="73">
        <v>1442.37</v>
      </c>
      <c r="J27" s="73">
        <v>8.51</v>
      </c>
      <c r="K27" s="73">
        <v>17.760000000000002</v>
      </c>
      <c r="L27" s="73">
        <v>0</v>
      </c>
      <c r="M27" s="73">
        <v>0</v>
      </c>
      <c r="N27" s="73">
        <v>51.51</v>
      </c>
      <c r="O27" s="73">
        <v>149.52000000000001</v>
      </c>
      <c r="P27" s="73">
        <v>18.32</v>
      </c>
      <c r="Q27" s="73">
        <v>0</v>
      </c>
      <c r="R27" s="73">
        <v>0</v>
      </c>
      <c r="S27" s="73">
        <v>2.57</v>
      </c>
      <c r="T27" s="73">
        <v>10.8</v>
      </c>
      <c r="U27" s="73">
        <v>1514.77</v>
      </c>
      <c r="V27" s="73">
        <v>1754.16</v>
      </c>
      <c r="W27" s="73">
        <v>191.31</v>
      </c>
      <c r="X27" s="73">
        <v>190.14</v>
      </c>
      <c r="Y27" s="73">
        <v>675.02</v>
      </c>
      <c r="Z27" s="73">
        <v>11.24</v>
      </c>
      <c r="AA27" s="73">
        <v>176.91</v>
      </c>
      <c r="AB27" s="73">
        <v>14872.13</v>
      </c>
      <c r="AC27" s="73">
        <v>2844.4</v>
      </c>
      <c r="AD27" s="73">
        <v>16.86</v>
      </c>
      <c r="AE27" s="73">
        <v>0.72</v>
      </c>
      <c r="AF27" s="73">
        <v>0.65</v>
      </c>
      <c r="AG27" s="73">
        <v>7.4</v>
      </c>
      <c r="AH27" s="73">
        <v>18.12</v>
      </c>
      <c r="AI27" s="73">
        <v>23.67</v>
      </c>
      <c r="AJ27" s="74">
        <v>0</v>
      </c>
      <c r="AK27" s="74">
        <v>2579.25</v>
      </c>
      <c r="AL27" s="74">
        <v>2168.0700000000002</v>
      </c>
      <c r="AM27" s="74">
        <v>3795.78</v>
      </c>
      <c r="AN27" s="74">
        <v>2940.79</v>
      </c>
      <c r="AO27" s="74">
        <v>1020.88</v>
      </c>
      <c r="AP27" s="74">
        <v>2012.53</v>
      </c>
      <c r="AQ27" s="74">
        <v>575.25</v>
      </c>
      <c r="AR27" s="74">
        <v>1692.69</v>
      </c>
      <c r="AS27" s="74">
        <v>1500.29</v>
      </c>
      <c r="AT27" s="74">
        <v>1892.32</v>
      </c>
      <c r="AU27" s="74">
        <v>2466.81</v>
      </c>
      <c r="AV27" s="74">
        <v>1345.1</v>
      </c>
      <c r="AW27" s="74">
        <v>1283.96</v>
      </c>
      <c r="AX27" s="74">
        <v>7347.23</v>
      </c>
      <c r="AY27" s="74">
        <v>10.44</v>
      </c>
      <c r="AZ27" s="74">
        <v>2074.92</v>
      </c>
      <c r="BA27" s="74">
        <v>1721.56</v>
      </c>
      <c r="BB27" s="74">
        <v>1040.08</v>
      </c>
      <c r="BC27" s="74">
        <v>651.41</v>
      </c>
      <c r="BD27" s="74">
        <v>0.09</v>
      </c>
      <c r="BE27" s="74">
        <v>0.04</v>
      </c>
      <c r="BF27" s="74">
        <v>0.02</v>
      </c>
      <c r="BG27" s="74">
        <v>0.05</v>
      </c>
      <c r="BH27" s="74">
        <v>0.06</v>
      </c>
      <c r="BI27" s="74">
        <v>0.27</v>
      </c>
      <c r="BJ27" s="74">
        <v>0</v>
      </c>
      <c r="BK27" s="74">
        <v>2.74</v>
      </c>
      <c r="BL27" s="74">
        <v>0</v>
      </c>
      <c r="BM27" s="74">
        <v>1.33</v>
      </c>
      <c r="BN27" s="74">
        <v>0.09</v>
      </c>
      <c r="BO27" s="74">
        <v>0.18</v>
      </c>
      <c r="BP27" s="74">
        <v>0</v>
      </c>
      <c r="BQ27" s="74">
        <v>0.05</v>
      </c>
      <c r="BR27" s="74">
        <v>0.1</v>
      </c>
      <c r="BS27" s="74">
        <v>7.12</v>
      </c>
      <c r="BT27" s="74">
        <v>0</v>
      </c>
      <c r="BU27" s="74">
        <v>0</v>
      </c>
      <c r="BV27" s="74">
        <v>17.04</v>
      </c>
      <c r="BW27" s="74">
        <v>0.1</v>
      </c>
      <c r="BX27" s="74">
        <v>0</v>
      </c>
      <c r="BY27" s="74">
        <v>0</v>
      </c>
      <c r="BZ27" s="74">
        <v>0</v>
      </c>
      <c r="CA27" s="74">
        <v>0</v>
      </c>
      <c r="CB27" s="74">
        <v>1261.4100000000001</v>
      </c>
      <c r="CC27" s="70"/>
      <c r="CD27" s="74">
        <v>2655.6</v>
      </c>
      <c r="CE27" s="74"/>
      <c r="CF27" s="74">
        <v>490.36</v>
      </c>
      <c r="CG27" s="74">
        <v>224.73</v>
      </c>
      <c r="CH27" s="74">
        <v>357.55</v>
      </c>
      <c r="CI27" s="74">
        <v>31665.81</v>
      </c>
      <c r="CJ27" s="74">
        <v>14686.77</v>
      </c>
      <c r="CK27" s="74">
        <v>23176.29</v>
      </c>
      <c r="CL27" s="74">
        <v>431.18</v>
      </c>
      <c r="CM27" s="74">
        <v>304.88</v>
      </c>
      <c r="CN27" s="74">
        <v>369.72</v>
      </c>
      <c r="CO27" s="74">
        <v>25.68</v>
      </c>
      <c r="CP27" s="74">
        <v>2.4300000000000002</v>
      </c>
    </row>
    <row r="28" spans="1:95" ht="47.25" x14ac:dyDescent="0.25">
      <c r="A28" s="17"/>
      <c r="B28" s="18" t="s">
        <v>117</v>
      </c>
      <c r="C28" s="19"/>
      <c r="D28" s="19">
        <v>46.199999999999996</v>
      </c>
      <c r="E28" s="19">
        <v>0</v>
      </c>
      <c r="F28" s="19">
        <v>47.4</v>
      </c>
      <c r="G28" s="19">
        <v>0</v>
      </c>
      <c r="H28" s="19">
        <v>201</v>
      </c>
      <c r="I28" s="19">
        <v>1410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420</v>
      </c>
      <c r="AD28" s="19">
        <v>0</v>
      </c>
      <c r="AE28" s="19">
        <v>0.72</v>
      </c>
      <c r="AF28" s="19">
        <v>0.84</v>
      </c>
      <c r="AG28" s="19"/>
      <c r="AH28" s="19"/>
      <c r="AI28" s="19">
        <v>36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16"/>
      <c r="CE28" s="16"/>
      <c r="CF28" s="16"/>
      <c r="CG28" s="16"/>
      <c r="CH28" s="16">
        <v>0</v>
      </c>
      <c r="CI28" s="16"/>
      <c r="CJ28" s="16"/>
      <c r="CK28" s="16">
        <v>0</v>
      </c>
      <c r="CL28" s="16"/>
      <c r="CM28" s="16"/>
      <c r="CN28" s="16">
        <v>0</v>
      </c>
      <c r="CO28" s="16"/>
      <c r="CP28" s="16"/>
    </row>
    <row r="29" spans="1:95" x14ac:dyDescent="0.25">
      <c r="A29" s="17"/>
      <c r="B29" s="18" t="s">
        <v>118</v>
      </c>
      <c r="C29" s="19"/>
      <c r="D29" s="19">
        <f t="shared" ref="D29:I29" si="0">D27-D28</f>
        <v>3.8500000000000014</v>
      </c>
      <c r="E29" s="19">
        <f t="shared" si="0"/>
        <v>23.3</v>
      </c>
      <c r="F29" s="19">
        <f t="shared" si="0"/>
        <v>-4.1700000000000017</v>
      </c>
      <c r="G29" s="19">
        <f t="shared" si="0"/>
        <v>30.8</v>
      </c>
      <c r="H29" s="19">
        <f t="shared" si="0"/>
        <v>18.340000000000003</v>
      </c>
      <c r="I29" s="19">
        <f t="shared" si="0"/>
        <v>32.369999999999891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 t="shared" ref="V29:AF29" si="1">V27-V28</f>
        <v>1754.16</v>
      </c>
      <c r="W29" s="19">
        <f t="shared" si="1"/>
        <v>191.31</v>
      </c>
      <c r="X29" s="19">
        <f t="shared" si="1"/>
        <v>190.14</v>
      </c>
      <c r="Y29" s="19">
        <f t="shared" si="1"/>
        <v>675.02</v>
      </c>
      <c r="Z29" s="19">
        <f t="shared" si="1"/>
        <v>11.24</v>
      </c>
      <c r="AA29" s="19">
        <f t="shared" si="1"/>
        <v>176.91</v>
      </c>
      <c r="AB29" s="19">
        <f t="shared" si="1"/>
        <v>14872.13</v>
      </c>
      <c r="AC29" s="19">
        <f t="shared" si="1"/>
        <v>2424.4</v>
      </c>
      <c r="AD29" s="19">
        <f t="shared" si="1"/>
        <v>16.86</v>
      </c>
      <c r="AE29" s="19">
        <f t="shared" si="1"/>
        <v>0</v>
      </c>
      <c r="AF29" s="19">
        <f t="shared" si="1"/>
        <v>-0.18999999999999995</v>
      </c>
      <c r="AG29" s="19"/>
      <c r="AH29" s="19"/>
      <c r="AI29" s="19">
        <f>AI27-AI28</f>
        <v>-12.329999999999998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16"/>
      <c r="CE29" s="16"/>
      <c r="CF29" s="16"/>
      <c r="CG29" s="16"/>
      <c r="CH29" s="16">
        <f>CH27-CH28</f>
        <v>357.55</v>
      </c>
      <c r="CI29" s="16"/>
      <c r="CJ29" s="16"/>
      <c r="CK29" s="16">
        <f>CK27-CK28</f>
        <v>23176.29</v>
      </c>
      <c r="CL29" s="16"/>
      <c r="CM29" s="16"/>
      <c r="CN29" s="16">
        <f>CN27-CN28</f>
        <v>369.72</v>
      </c>
      <c r="CO29" s="16"/>
      <c r="CP29" s="16"/>
    </row>
    <row r="30" spans="1:95" ht="31.5" x14ac:dyDescent="0.25">
      <c r="A30" s="17"/>
      <c r="B30" s="18" t="s">
        <v>119</v>
      </c>
      <c r="C30" s="19"/>
      <c r="D30" s="19">
        <v>14</v>
      </c>
      <c r="E30" s="19"/>
      <c r="F30" s="19">
        <v>28</v>
      </c>
      <c r="G30" s="19"/>
      <c r="H30" s="19">
        <v>58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20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</row>
  </sheetData>
  <mergeCells count="26">
    <mergeCell ref="CP8:CP9"/>
    <mergeCell ref="A2:CC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C8:CC9"/>
    <mergeCell ref="CD8:CD9"/>
    <mergeCell ref="CO8:CO9"/>
    <mergeCell ref="H6:CC6"/>
    <mergeCell ref="CE8:CE9"/>
    <mergeCell ref="CN8:CN9"/>
    <mergeCell ref="CI8:CI9"/>
    <mergeCell ref="CJ8:CJ9"/>
    <mergeCell ref="CK8:CK9"/>
    <mergeCell ref="CL8:CL9"/>
    <mergeCell ref="CM8:CM9"/>
    <mergeCell ref="AI8:AI9"/>
    <mergeCell ref="CF8:CF9"/>
    <mergeCell ref="CG8:CG9"/>
    <mergeCell ref="CH8:CH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ht="30" x14ac:dyDescent="0.25">
      <c r="A4" s="30" t="s">
        <v>100</v>
      </c>
      <c r="B4" s="31" t="s">
        <v>135</v>
      </c>
      <c r="C4" s="64" t="s">
        <v>152</v>
      </c>
      <c r="D4" s="33" t="s">
        <v>101</v>
      </c>
      <c r="E4" s="34">
        <v>220</v>
      </c>
      <c r="F4" s="35"/>
      <c r="G4" s="34">
        <v>207.46144319999996</v>
      </c>
      <c r="H4" s="34">
        <v>3.32</v>
      </c>
      <c r="I4" s="34">
        <v>5.86</v>
      </c>
      <c r="J4" s="36">
        <v>35.229999999999997</v>
      </c>
    </row>
    <row r="5" spans="1:10" x14ac:dyDescent="0.25">
      <c r="A5" s="37"/>
      <c r="B5" s="38"/>
      <c r="C5" s="65" t="s">
        <v>122</v>
      </c>
      <c r="D5" s="39" t="s">
        <v>102</v>
      </c>
      <c r="E5" s="40">
        <v>20</v>
      </c>
      <c r="F5" s="41"/>
      <c r="G5" s="40">
        <v>14.926733333333337</v>
      </c>
      <c r="H5" s="40">
        <v>0.44</v>
      </c>
      <c r="I5" s="40">
        <v>0.04</v>
      </c>
      <c r="J5" s="42">
        <v>3.13</v>
      </c>
    </row>
    <row r="6" spans="1:10" x14ac:dyDescent="0.25">
      <c r="A6" s="37"/>
      <c r="B6" s="43" t="s">
        <v>136</v>
      </c>
      <c r="C6" s="65" t="s">
        <v>153</v>
      </c>
      <c r="D6" s="39" t="s">
        <v>103</v>
      </c>
      <c r="E6" s="40">
        <v>60</v>
      </c>
      <c r="F6" s="41"/>
      <c r="G6" s="40">
        <v>94.176000000000002</v>
      </c>
      <c r="H6" s="40">
        <v>7.62</v>
      </c>
      <c r="I6" s="40">
        <v>6.9</v>
      </c>
      <c r="J6" s="42">
        <v>0.42</v>
      </c>
    </row>
    <row r="7" spans="1:10" x14ac:dyDescent="0.25">
      <c r="A7" s="37"/>
      <c r="B7" s="43" t="s">
        <v>137</v>
      </c>
      <c r="C7" s="65" t="s">
        <v>154</v>
      </c>
      <c r="D7" s="39" t="s">
        <v>104</v>
      </c>
      <c r="E7" s="40">
        <v>200</v>
      </c>
      <c r="F7" s="41"/>
      <c r="G7" s="40">
        <v>20.530314146341464</v>
      </c>
      <c r="H7" s="40">
        <v>0.12</v>
      </c>
      <c r="I7" s="40">
        <v>0.02</v>
      </c>
      <c r="J7" s="42">
        <v>5.0599999999999996</v>
      </c>
    </row>
    <row r="8" spans="1:10" x14ac:dyDescent="0.25">
      <c r="A8" s="37"/>
      <c r="B8" s="43" t="s">
        <v>138</v>
      </c>
      <c r="C8" s="65" t="s">
        <v>122</v>
      </c>
      <c r="D8" s="39" t="s">
        <v>105</v>
      </c>
      <c r="E8" s="40">
        <v>100</v>
      </c>
      <c r="F8" s="41"/>
      <c r="G8" s="40">
        <v>48.68</v>
      </c>
      <c r="H8" s="40">
        <v>0.4</v>
      </c>
      <c r="I8" s="40">
        <v>0.4</v>
      </c>
      <c r="J8" s="42">
        <v>11.6</v>
      </c>
    </row>
    <row r="9" spans="1:10" x14ac:dyDescent="0.25">
      <c r="A9" s="37"/>
      <c r="B9" s="38"/>
      <c r="C9" s="65" t="s">
        <v>155</v>
      </c>
      <c r="D9" s="39" t="s">
        <v>106</v>
      </c>
      <c r="E9" s="40">
        <v>50</v>
      </c>
      <c r="F9" s="41"/>
      <c r="G9" s="40">
        <v>165.06282139999999</v>
      </c>
      <c r="H9" s="40">
        <v>3.89</v>
      </c>
      <c r="I9" s="40">
        <v>4.5</v>
      </c>
      <c r="J9" s="42">
        <v>27.56</v>
      </c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156</v>
      </c>
      <c r="D14" s="53" t="s">
        <v>109</v>
      </c>
      <c r="E14" s="54">
        <v>250</v>
      </c>
      <c r="F14" s="55"/>
      <c r="G14" s="54">
        <v>164.05552</v>
      </c>
      <c r="H14" s="54">
        <v>5.54</v>
      </c>
      <c r="I14" s="54">
        <v>5.56</v>
      </c>
      <c r="J14" s="56">
        <v>24.31</v>
      </c>
    </row>
    <row r="15" spans="1:10" x14ac:dyDescent="0.25">
      <c r="A15" s="37"/>
      <c r="B15" s="43" t="s">
        <v>141</v>
      </c>
      <c r="C15" s="65" t="s">
        <v>157</v>
      </c>
      <c r="D15" s="39" t="s">
        <v>110</v>
      </c>
      <c r="E15" s="40">
        <v>150</v>
      </c>
      <c r="F15" s="41"/>
      <c r="G15" s="40">
        <v>183.94017449999998</v>
      </c>
      <c r="H15" s="40">
        <v>5.3</v>
      </c>
      <c r="I15" s="40">
        <v>2.98</v>
      </c>
      <c r="J15" s="42">
        <v>34.11</v>
      </c>
    </row>
    <row r="16" spans="1:10" x14ac:dyDescent="0.25">
      <c r="A16" s="37"/>
      <c r="B16" s="43" t="s">
        <v>142</v>
      </c>
      <c r="C16" s="65" t="s">
        <v>158</v>
      </c>
      <c r="D16" s="39" t="s">
        <v>111</v>
      </c>
      <c r="E16" s="40">
        <v>120</v>
      </c>
      <c r="F16" s="41"/>
      <c r="G16" s="40">
        <v>169.51919800000002</v>
      </c>
      <c r="H16" s="40">
        <v>14.83</v>
      </c>
      <c r="I16" s="40">
        <v>9.91</v>
      </c>
      <c r="J16" s="42">
        <v>5.94</v>
      </c>
    </row>
    <row r="17" spans="1:10" x14ac:dyDescent="0.25">
      <c r="A17" s="37"/>
      <c r="B17" s="43" t="s">
        <v>143</v>
      </c>
      <c r="C17" s="65" t="s">
        <v>122</v>
      </c>
      <c r="D17" s="39" t="s">
        <v>102</v>
      </c>
      <c r="E17" s="40">
        <v>50</v>
      </c>
      <c r="F17" s="41"/>
      <c r="G17" s="40">
        <v>111.95049999999999</v>
      </c>
      <c r="H17" s="40">
        <v>3.31</v>
      </c>
      <c r="I17" s="40">
        <v>0.33</v>
      </c>
      <c r="J17" s="42">
        <v>23.45</v>
      </c>
    </row>
    <row r="18" spans="1:10" x14ac:dyDescent="0.25">
      <c r="A18" s="37"/>
      <c r="B18" s="43" t="s">
        <v>144</v>
      </c>
      <c r="C18" s="65" t="s">
        <v>122</v>
      </c>
      <c r="D18" s="39" t="s">
        <v>112</v>
      </c>
      <c r="E18" s="40">
        <v>60</v>
      </c>
      <c r="F18" s="41"/>
      <c r="G18" s="40">
        <v>116.02799999999999</v>
      </c>
      <c r="H18" s="40">
        <v>3.96</v>
      </c>
      <c r="I18" s="40">
        <v>0.72</v>
      </c>
      <c r="J18" s="42">
        <v>25.02</v>
      </c>
    </row>
    <row r="19" spans="1:10" x14ac:dyDescent="0.25">
      <c r="A19" s="37"/>
      <c r="B19" s="43" t="s">
        <v>145</v>
      </c>
      <c r="C19" s="65" t="s">
        <v>159</v>
      </c>
      <c r="D19" s="39" t="s">
        <v>113</v>
      </c>
      <c r="E19" s="40">
        <v>200</v>
      </c>
      <c r="F19" s="41"/>
      <c r="G19" s="40">
        <v>47.687819999999995</v>
      </c>
      <c r="H19" s="40">
        <v>0.16</v>
      </c>
      <c r="I19" s="40">
        <v>0.04</v>
      </c>
      <c r="J19" s="42">
        <v>12.2</v>
      </c>
    </row>
    <row r="20" spans="1:10" x14ac:dyDescent="0.25">
      <c r="A20" s="37"/>
      <c r="B20" s="43" t="s">
        <v>146</v>
      </c>
      <c r="C20" s="65" t="s">
        <v>160</v>
      </c>
      <c r="D20" s="39" t="s">
        <v>114</v>
      </c>
      <c r="E20" s="40">
        <v>100</v>
      </c>
      <c r="F20" s="41"/>
      <c r="G20" s="40">
        <v>98.34966399999999</v>
      </c>
      <c r="H20" s="40">
        <v>1.17</v>
      </c>
      <c r="I20" s="40">
        <v>5.96</v>
      </c>
      <c r="J20" s="42">
        <v>11.32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45166.355497685188</v>
      </c>
    </row>
    <row r="2" spans="1:2" x14ac:dyDescent="0.2">
      <c r="A2" t="s">
        <v>80</v>
      </c>
      <c r="B2" s="13">
        <v>45176.443564814814</v>
      </c>
    </row>
    <row r="3" spans="1:2" x14ac:dyDescent="0.2">
      <c r="A3" t="s">
        <v>81</v>
      </c>
      <c r="B3" t="s">
        <v>98</v>
      </c>
    </row>
    <row r="4" spans="1:2" x14ac:dyDescent="0.2">
      <c r="A4" t="s">
        <v>82</v>
      </c>
      <c r="B4" t="s">
        <v>99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28.08.2023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2023-10-12T05:31:03Z</cp:lastPrinted>
  <dcterms:created xsi:type="dcterms:W3CDTF">2002-09-22T07:35:02Z</dcterms:created>
  <dcterms:modified xsi:type="dcterms:W3CDTF">2023-10-12T05:31:05Z</dcterms:modified>
</cp:coreProperties>
</file>